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S:\3.Accounting\3.6 Consolidated\2026\Q1'26\2.FS\SET file\"/>
    </mc:Choice>
  </mc:AlternateContent>
  <xr:revisionPtr revIDLastSave="0" documentId="13_ncr:1_{DB87100D-0A04-427E-9063-F1B9023159A7}" xr6:coauthVersionLast="47" xr6:coauthVersionMax="47" xr10:uidLastSave="{00000000-0000-0000-0000-000000000000}"/>
  <bookViews>
    <workbookView xWindow="28680" yWindow="-120" windowWidth="29040" windowHeight="15720" tabRatio="760" firstSheet="7" activeTab="7" xr2:uid="{00000000-000D-0000-FFFF-FFFF00000000}"/>
  </bookViews>
  <sheets>
    <sheet name="NAV000" sheetId="1" state="hidden" r:id="rId1"/>
    <sheet name="000000" sheetId="2" state="veryHidden" r:id="rId2"/>
    <sheet name="100000" sheetId="3" state="veryHidden" r:id="rId3"/>
    <sheet name="200000" sheetId="4" state="veryHidden" r:id="rId4"/>
    <sheet name="300000" sheetId="5" state="veryHidden" r:id="rId5"/>
    <sheet name="400000" sheetId="6" state="veryHidden" r:id="rId6"/>
    <sheet name="500000" sheetId="7" state="veryHidden" r:id="rId7"/>
    <sheet name="BS 3-5" sheetId="35" r:id="rId8"/>
    <sheet name="PL 6" sheetId="36" r:id="rId9"/>
    <sheet name="Conso 7" sheetId="24" r:id="rId10"/>
    <sheet name="Company 8" sheetId="27" r:id="rId11"/>
    <sheet name="CF 9-11" sheetId="29" r:id="rId12"/>
  </sheets>
  <definedNames>
    <definedName name="__123Graph_A" localSheetId="8" hidden="1">#REF!</definedName>
    <definedName name="__123Graph_A" hidden="1">#REF!</definedName>
    <definedName name="_Fill" localSheetId="8" hidden="1">#REF!</definedName>
    <definedName name="_Fill" hidden="1">#REF!</definedName>
    <definedName name="_xlnm._FilterDatabase" localSheetId="9" hidden="1">'Conso 7'!#REF!</definedName>
    <definedName name="_Key1" localSheetId="8" hidden="1">#REF!</definedName>
    <definedName name="_Key1" hidden="1">#REF!</definedName>
    <definedName name="_Key2" localSheetId="8" hidden="1">#REF!</definedName>
    <definedName name="_Key2" hidden="1">#REF!</definedName>
    <definedName name="_Order1" hidden="1">255</definedName>
    <definedName name="_Order2" hidden="1">255</definedName>
    <definedName name="_Sort" localSheetId="8" hidden="1">#REF!</definedName>
    <definedName name="_Sort" hidden="1">#REF!</definedName>
    <definedName name="_Table1_Out" hidden="1">#REF!</definedName>
    <definedName name="a" localSheetId="8" hidden="1">#REF!</definedName>
    <definedName name="a" hidden="1">#REF!</definedName>
    <definedName name="aaa" hidden="1">#REF!</definedName>
    <definedName name="aaaa" hidden="1">#REF!</definedName>
    <definedName name="Access_Button" hidden="1">"recSPC1_Sheet9_List"</definedName>
    <definedName name="AccessDatabase" hidden="1">"\\Suchart\suchart\ATHAPORN\recSPC1.mdb"</definedName>
    <definedName name="AS2DocOpenMode" hidden="1">"AS2DocumentEdit"</definedName>
    <definedName name="b" localSheetId="8" hidden="1">#REF!</definedName>
    <definedName name="b" hidden="1">#REF!</definedName>
    <definedName name="bank" hidden="1">#REF!</definedName>
    <definedName name="book" localSheetId="8" hidden="1">#REF!</definedName>
    <definedName name="book" hidden="1">#REF!</definedName>
    <definedName name="dv" hidden="1">#REF!</definedName>
    <definedName name="egre" localSheetId="8" hidden="1">#REF!</definedName>
    <definedName name="egre" hidden="1">#REF!</definedName>
    <definedName name="ert" localSheetId="8" hidden="1">#REF!</definedName>
    <definedName name="ert" hidden="1">#REF!</definedName>
    <definedName name="fill" hidden="1">#REF!</definedName>
    <definedName name="h" localSheetId="8" hidden="1">#REF!</definedName>
    <definedName name="h" hidden="1">#REF!</definedName>
    <definedName name="hitech" hidden="1">#REF!</definedName>
    <definedName name="hjk" hidden="1">#REF!</definedName>
    <definedName name="HTH" localSheetId="8" hidden="1">#REF!</definedName>
    <definedName name="HTH" hidden="1">#REF!</definedName>
    <definedName name="HTML_CodePage" hidden="1">874</definedName>
    <definedName name="HTML_Control" localSheetId="8" hidden="1">{"'Monthly'!$A$3:$U$60"}</definedName>
    <definedName name="HTML_Control" hidden="1">{"'Monthly'!$A$3:$U$60"}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"\\Der2\vol1\DATABANK\DOWNLOAD\Tab6-1.htm"</definedName>
    <definedName name="HTML_PathTemplate" hidden="1">"\\Der2\vol1\DATABANK\DOWNLOAD\HEAD6-1.HTM"</definedName>
    <definedName name="kkk" localSheetId="8" hidden="1">#REF!</definedName>
    <definedName name="kkk" hidden="1">#REF!</definedName>
    <definedName name="lloo" hidden="1">#REF!</definedName>
    <definedName name="n" hidden="1">#REF!</definedName>
    <definedName name="pae" localSheetId="8" hidden="1">#REF!</definedName>
    <definedName name="pae" hidden="1">#REF!</definedName>
    <definedName name="pom" localSheetId="8" hidden="1">#REF!</definedName>
    <definedName name="pom" hidden="1">#REF!</definedName>
    <definedName name="_xlnm.Print_Area" localSheetId="7">'BS 3-5'!$A$1:$J$102</definedName>
    <definedName name="_xlnm.Print_Area" localSheetId="11">'CF 9-11'!$A$1:$K$138</definedName>
    <definedName name="_xlnm.Print_Area" localSheetId="10">'Company 8'!$A$1:$L$31</definedName>
    <definedName name="_xlnm.Print_Area" localSheetId="9">'Conso 7'!$A$1:$P$32</definedName>
    <definedName name="_xlnm.Print_Area" localSheetId="8">'PL 6'!$A$1:$L$41</definedName>
    <definedName name="qw" localSheetId="8" hidden="1">#REF!</definedName>
    <definedName name="qw" hidden="1">#REF!</definedName>
    <definedName name="rhrt" localSheetId="8" hidden="1">#REF!</definedName>
    <definedName name="rhrt" hidden="1">#REF!</definedName>
    <definedName name="sfsf2" localSheetId="8" hidden="1">#REF!</definedName>
    <definedName name="sfsf2" hidden="1">#REF!</definedName>
    <definedName name="sfsfs" localSheetId="8" hidden="1">#REF!</definedName>
    <definedName name="sfsfs" hidden="1">#REF!</definedName>
    <definedName name="sgf" localSheetId="8" hidden="1">#REF!</definedName>
    <definedName name="sgf" hidden="1">#REF!</definedName>
    <definedName name="sgr" hidden="1">#REF!</definedName>
    <definedName name="su" hidden="1">#REF!</definedName>
    <definedName name="t" localSheetId="8" hidden="1">#REF!</definedName>
    <definedName name="t" hidden="1">#REF!</definedName>
    <definedName name="TextRefCopyRangeCount" hidden="1">54</definedName>
    <definedName name="tjy" localSheetId="8" hidden="1">#REF!</definedName>
    <definedName name="tjy" hidden="1">#REF!</definedName>
    <definedName name="wefwe" localSheetId="8" hidden="1">#REF!</definedName>
    <definedName name="wefwe" hidden="1">#REF!</definedName>
    <definedName name="y" localSheetId="8" hidden="1">#REF!</definedName>
    <definedName name="y" hidden="1">#REF!</definedName>
    <definedName name="เ" localSheetId="8" hidden="1">#REF!</definedName>
    <definedName name="เ" hidden="1">#REF!</definedName>
    <definedName name="ฆ๋ฒ?ฏธ๋?" hidden="1">#REF!</definedName>
    <definedName name="ด" hidden="1">#REF!</definedName>
    <definedName name="เท" hidden="1">#REF!</definedName>
    <definedName name="ฟภ์" localSheetId="8" hidden="1">#REF!</definedName>
    <definedName name="ฟภ์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8" i="29" l="1"/>
  <c r="F99" i="35" l="1"/>
  <c r="F34" i="35"/>
  <c r="L21" i="36" l="1"/>
  <c r="H21" i="36"/>
  <c r="F21" i="36" l="1"/>
  <c r="G100" i="29" l="1"/>
  <c r="J24" i="27" l="1"/>
  <c r="H24" i="27"/>
  <c r="F24" i="27"/>
  <c r="D24" i="27"/>
  <c r="L23" i="27"/>
  <c r="P24" i="24"/>
  <c r="N25" i="24"/>
  <c r="L25" i="24"/>
  <c r="J25" i="24"/>
  <c r="H25" i="24"/>
  <c r="F25" i="24"/>
  <c r="D25" i="24"/>
  <c r="P25" i="24" l="1"/>
  <c r="L24" i="27"/>
  <c r="E12" i="29" l="1"/>
  <c r="I103" i="29" l="1"/>
  <c r="E103" i="29"/>
  <c r="K12" i="29"/>
  <c r="G12" i="29"/>
  <c r="G13" i="29"/>
  <c r="K13" i="29"/>
  <c r="E13" i="29"/>
  <c r="L13" i="36"/>
  <c r="J13" i="36"/>
  <c r="H13" i="36"/>
  <c r="F13" i="36"/>
  <c r="L23" i="36" l="1"/>
  <c r="H23" i="36"/>
  <c r="F23" i="36"/>
  <c r="L28" i="36" l="1"/>
  <c r="H28" i="36"/>
  <c r="F28" i="36"/>
  <c r="H30" i="36" l="1"/>
  <c r="L30" i="36"/>
  <c r="F30" i="36"/>
  <c r="G10" i="29" l="1"/>
  <c r="K10" i="29"/>
  <c r="L35" i="36"/>
  <c r="L32" i="36"/>
  <c r="H35" i="36"/>
  <c r="H32" i="36"/>
  <c r="F35" i="36"/>
  <c r="F32" i="36"/>
  <c r="E10" i="29"/>
  <c r="G37" i="29" l="1"/>
  <c r="H38" i="36"/>
  <c r="N14" i="24"/>
  <c r="L38" i="36"/>
  <c r="J13" i="27"/>
  <c r="F38" i="36"/>
  <c r="N28" i="24"/>
  <c r="K100" i="29" l="1"/>
  <c r="J15" i="24"/>
  <c r="F15" i="24"/>
  <c r="J29" i="24"/>
  <c r="J31" i="24" s="1"/>
  <c r="F29" i="24"/>
  <c r="F31" i="24" s="1"/>
  <c r="F28" i="27" l="1"/>
  <c r="F30" i="27" s="1"/>
  <c r="L19" i="27"/>
  <c r="F14" i="27"/>
  <c r="F16" i="27" s="1"/>
  <c r="J17" i="24"/>
  <c r="F17" i="24"/>
  <c r="F104" i="24" l="1"/>
  <c r="J69" i="24"/>
  <c r="J64" i="24"/>
  <c r="K88" i="29" l="1"/>
  <c r="G88" i="29"/>
  <c r="J14" i="27" l="1"/>
  <c r="J16" i="27" s="1"/>
  <c r="H19" i="35" l="1"/>
  <c r="K37" i="29" l="1"/>
  <c r="G61" i="29"/>
  <c r="H14" i="27"/>
  <c r="D14" i="27"/>
  <c r="D16" i="27" s="1"/>
  <c r="L15" i="24"/>
  <c r="L17" i="24" s="1"/>
  <c r="H15" i="24"/>
  <c r="H17" i="24" s="1"/>
  <c r="D15" i="24"/>
  <c r="D17" i="24" s="1"/>
  <c r="K61" i="29" l="1"/>
  <c r="G65" i="29"/>
  <c r="P11" i="24"/>
  <c r="L10" i="27"/>
  <c r="F19" i="35"/>
  <c r="J61" i="35"/>
  <c r="F61" i="35"/>
  <c r="G102" i="29" l="1"/>
  <c r="K65" i="29"/>
  <c r="F36" i="35"/>
  <c r="H28" i="27"/>
  <c r="H30" i="27" s="1"/>
  <c r="H97" i="35" s="1"/>
  <c r="D28" i="27"/>
  <c r="D30" i="27" s="1"/>
  <c r="D29" i="24"/>
  <c r="D31" i="24" s="1"/>
  <c r="H29" i="24"/>
  <c r="H31" i="24" s="1"/>
  <c r="L29" i="24"/>
  <c r="L31" i="24" s="1"/>
  <c r="D97" i="35" s="1"/>
  <c r="K102" i="29" l="1"/>
  <c r="G104" i="29"/>
  <c r="H16" i="27"/>
  <c r="D73" i="35" l="1"/>
  <c r="J99" i="35" l="1"/>
  <c r="J73" i="35"/>
  <c r="F73" i="35"/>
  <c r="H61" i="35"/>
  <c r="D61" i="35"/>
  <c r="J34" i="35"/>
  <c r="J19" i="35"/>
  <c r="D74" i="35" l="1"/>
  <c r="J36" i="35"/>
  <c r="F74" i="35"/>
  <c r="J74" i="35"/>
  <c r="F101" i="35" l="1"/>
  <c r="J101" i="35"/>
  <c r="K104" i="29" l="1"/>
  <c r="N15" i="24" l="1"/>
  <c r="N17" i="24" s="1"/>
  <c r="P20" i="24" s="1"/>
  <c r="P14" i="24"/>
  <c r="P15" i="24" s="1"/>
  <c r="P17" i="24" s="1"/>
  <c r="L13" i="27"/>
  <c r="L14" i="27" s="1"/>
  <c r="L16" i="27" s="1"/>
  <c r="H73" i="35" l="1"/>
  <c r="H74" i="35" s="1"/>
  <c r="N29" i="24" l="1"/>
  <c r="P28" i="24"/>
  <c r="P29" i="24" s="1"/>
  <c r="P31" i="24" s="1"/>
  <c r="N31" i="24" l="1"/>
  <c r="D98" i="35" s="1"/>
  <c r="D99" i="35" l="1"/>
  <c r="D101" i="35" l="1"/>
  <c r="D34" i="35" l="1"/>
  <c r="D19" i="35" l="1"/>
  <c r="D36" i="35" l="1"/>
  <c r="J21" i="36" l="1"/>
  <c r="J23" i="36" s="1"/>
  <c r="H34" i="35" l="1"/>
  <c r="H36" i="35" s="1"/>
  <c r="I13" i="29"/>
  <c r="J28" i="36"/>
  <c r="I12" i="29" l="1"/>
  <c r="J30" i="36"/>
  <c r="J32" i="36" l="1"/>
  <c r="J38" i="36" s="1"/>
  <c r="J35" i="36"/>
  <c r="I10" i="29"/>
  <c r="J27" i="27" l="1"/>
  <c r="J28" i="27" l="1"/>
  <c r="J30" i="27" s="1"/>
  <c r="H98" i="35" s="1"/>
  <c r="H99" i="35" s="1"/>
  <c r="H101" i="35" s="1"/>
  <c r="L27" i="27"/>
  <c r="L28" i="27" s="1"/>
  <c r="L30" i="27" s="1"/>
  <c r="I37" i="29" l="1"/>
  <c r="E37" i="29" l="1"/>
  <c r="I61" i="29" l="1"/>
  <c r="I88" i="29" l="1"/>
  <c r="I100" i="29"/>
  <c r="I65" i="29" l="1"/>
  <c r="I102" i="29" s="1"/>
  <c r="I104" i="29" s="1"/>
  <c r="E100" i="29" l="1"/>
  <c r="E88" i="29" l="1"/>
  <c r="E61" i="29" l="1"/>
  <c r="E65" i="29" s="1"/>
  <c r="E102" i="29" s="1"/>
  <c r="E104" i="29" s="1"/>
</calcChain>
</file>

<file path=xl/sharedStrings.xml><?xml version="1.0" encoding="utf-8"?>
<sst xmlns="http://schemas.openxmlformats.org/spreadsheetml/2006/main" count="364" uniqueCount="232">
  <si>
    <t xml:space="preserve">บริษัท วีรันดา รีสอร์ท จำกัด (มหาชน) และบริษัทย่อย </t>
  </si>
  <si>
    <t>งบฐานะการเงิน</t>
  </si>
  <si>
    <t>งบการเงินรวม</t>
  </si>
  <si>
    <t>งบการเงินเฉพาะกิจการ</t>
  </si>
  <si>
    <t>31 ธันวาคม</t>
  </si>
  <si>
    <t>สินทรัพย์</t>
  </si>
  <si>
    <t>หมายเหตุ</t>
  </si>
  <si>
    <t>(ไม่ได้ตรวจสอบ)</t>
  </si>
  <si>
    <t>(พันบาท)</t>
  </si>
  <si>
    <t>สินทรัพย์หมุนเวียน</t>
  </si>
  <si>
    <t>เงินสดและรายการเทียบเท่าเงินสด</t>
  </si>
  <si>
    <t>2</t>
  </si>
  <si>
    <t>ลูกหนี้การค้าและลูกหนี้อื่น</t>
  </si>
  <si>
    <t>2, 3</t>
  </si>
  <si>
    <t>สินค้าคงเหลือ</t>
  </si>
  <si>
    <t>อสังหาริมทรัพย์พัฒนาเพื่อขาย</t>
  </si>
  <si>
    <t>4</t>
  </si>
  <si>
    <t>เงินจ่ายล่วงหน้าค่าที่ดินและค่าก่อสร้าง</t>
  </si>
  <si>
    <t xml:space="preserve">      อสังหาริมทรัพย์พัฒนาเพื่อขาย</t>
  </si>
  <si>
    <t>ต้นทุนในการได้มาซึ่งสัญญาที่ทำกับลูกค้า</t>
  </si>
  <si>
    <t>สินทรัพย์ทางการเงินหมุนเวียนอื่น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</si>
  <si>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</si>
  <si>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</si>
  <si>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</si>
  <si>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เงินฝากสถาบันการเงินที่มีข้อจำกัดการใช้</t>
  </si>
  <si>
    <t>เงินลงทุนในบริษัทย่อย</t>
  </si>
  <si>
    <t>5</t>
  </si>
  <si>
    <t>เงินให้กู้ยืมระยะยาวแก่กิจการที่เกี่ยวข้องกัน</t>
  </si>
  <si>
    <t>อสังหาริมทรัพย์เพื่อการลงทุน</t>
  </si>
  <si>
    <t>ที่ดิน อาคารและอุปกรณ์</t>
  </si>
  <si>
    <t>สินทรัพย์สิทธิการใช้</t>
  </si>
  <si>
    <t>6</t>
  </si>
  <si>
    <t>ค่าความนิยม</t>
  </si>
  <si>
    <t>เงินจ่ายล่วงหน้าค่าก่อสร้าง ที่ดิน อาคารและอุปกรณ์</t>
  </si>
  <si>
    <t>สินทรัพย์ภาษีเงินได้รอการตัดบัญชี</t>
  </si>
  <si>
    <t>สินทรัพย์ทางการเงินไม่หมุนเวียนอื่น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</si>
  <si>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</si>
  <si>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</si>
  <si>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</si>
  <si>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</si>
  <si>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</si>
  <si>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เงินเบิกเกินบัญชีและเงินกู้ยืมระยะสั้น</t>
  </si>
  <si>
    <t xml:space="preserve">     จากสถาบันการเงิน</t>
  </si>
  <si>
    <t>เจ้าหนี้การค้าและเจ้าหนี้อื่น</t>
  </si>
  <si>
    <t>ส่วนของเงินกู้ยืมระยะยาว</t>
  </si>
  <si>
    <t xml:space="preserve">     ที่ถึงกำหนดชำระภายในหนึ่งปี</t>
  </si>
  <si>
    <t>เงินกู้ยืมระยะสั้นจากกิจการที่เกี่ยวข้องกัน</t>
  </si>
  <si>
    <t>ส่วนของหนี้สินตามสัญญาเช่า</t>
  </si>
  <si>
    <t>หุ้นกู้ระยะยาวที่ถึงกำหนดชำระภายในหนึ่งปี</t>
  </si>
  <si>
    <t>ภาษีเงินได้นิติบุคคลค้างจ่าย</t>
  </si>
  <si>
    <t>เงินรับล่วงหน้าจากลูกค้า</t>
  </si>
  <si>
    <t>เงินรับล่วงหน้าค่าที่ดินและสิ่งปลูกสร้าง</t>
  </si>
  <si>
    <t>3</t>
  </si>
  <si>
    <t>หนี้สินหมุนเวียนอื่น</t>
  </si>
  <si>
    <t>รวมหนี้สินหมุนเวียน</t>
  </si>
  <si>
    <t>หนี้สินไม่หมุนเวียน</t>
  </si>
  <si>
    <t>เงินกู้ยืมระยะยาว</t>
  </si>
  <si>
    <t>หนี้สินตามสัญญาเช่า</t>
  </si>
  <si>
    <t>หุ้นกู้ระยะยาว</t>
  </si>
  <si>
    <t>หนี้สินภาษีเงินได้รอการตัดบัญชี</t>
  </si>
  <si>
    <t>ประมาณการหนี้สินไม่หมุนเวียน</t>
  </si>
  <si>
    <t xml:space="preserve">     สำหรับผลประโยชน์พนักงาน</t>
  </si>
  <si>
    <t>ประมาณการหนี้สินไม่หมุนเวียนอื่น</t>
  </si>
  <si>
    <t>หนี้สินทางการเงินไม่หมุนเวียนอื่น</t>
  </si>
  <si>
    <t>หนี้สินไม่หมุนเวียนอื่น</t>
  </si>
  <si>
    <t>รวมหนี้สินไม่หมุนเวียน</t>
  </si>
  <si>
    <t>รวมหนี้สิน</t>
  </si>
  <si>
    <t xml:space="preserve">หนี้สินและส่วนของผู้ถือหุ้น </t>
  </si>
  <si>
    <t>ส่วนของผู้ถือหุ้น</t>
  </si>
  <si>
    <t>ทุนเรือนหุ้น</t>
  </si>
  <si>
    <t xml:space="preserve">     ทุนจดทะเบียน </t>
  </si>
  <si>
    <t xml:space="preserve">     (หุ้นสามัญจำนวน 350,000,000 หุ้น มูลค่า 5 บาทต่อหุ้น)</t>
  </si>
  <si>
    <t xml:space="preserve">     ทุนที่ออกและชำระแล้ว </t>
  </si>
  <si>
    <t xml:space="preserve">     (หุ้นสามัญจำนวน 319,681,672 หุ้น มูลค่า 5 บาทต่อหุ้น)</t>
  </si>
  <si>
    <t>ส่วนเกินมูลค่าหุ้นสามัญ</t>
  </si>
  <si>
    <t>ส่วนต่ำกว่าทุนจากการรวมธุรกิจ</t>
  </si>
  <si>
    <t xml:space="preserve">      ภายใต้การควบคุมเดียวกัน</t>
  </si>
  <si>
    <t>ส่วนต่ำกว่าทุนจากการเปลี่ยนแปลง</t>
  </si>
  <si>
    <t xml:space="preserve">      สัดส่วนเงินลงทุนในบริษัทย่อย</t>
  </si>
  <si>
    <t>กำไรสะสม</t>
  </si>
  <si>
    <t xml:space="preserve">   จัดสรรแล้ว</t>
  </si>
  <si>
    <t xml:space="preserve">      ทุนสำรองตามกฎหมาย</t>
  </si>
  <si>
    <t>รวมส่วนของผู้ถือหุ้น</t>
  </si>
  <si>
    <t>รวมหนี้สินและส่วนของผู้ถือหุ้น</t>
  </si>
  <si>
    <t>งบกำไรขาดทุนเบ็ดเสร็จ (ไม่ได้ตรวจสอบ)</t>
  </si>
  <si>
    <t>สำหรับงวดสามเดือนสิ้นสุดวันที่</t>
  </si>
  <si>
    <t>รายได้</t>
  </si>
  <si>
    <t>รายได้จากการประกอบกิจการโรงแรม</t>
  </si>
  <si>
    <t>รายได้จากการขายอสังหาริมทรัพย์</t>
  </si>
  <si>
    <t>รายได้อื่น</t>
  </si>
  <si>
    <t>รวมรายได้</t>
  </si>
  <si>
    <t>ค่าใช้จ่าย</t>
  </si>
  <si>
    <t>ต้นทุนจากการประกอบกิจการโรงแรม</t>
  </si>
  <si>
    <t>ต้นทุนจากการขายอสังหาริมทรัพย์</t>
  </si>
  <si>
    <t>ค่าใช้จ่ายในการขาย</t>
  </si>
  <si>
    <t>ค่าใช้จ่ายในการบริหาร</t>
  </si>
  <si>
    <t>รวมค่าใช้จ่าย</t>
  </si>
  <si>
    <t>ต้นทุนทางการเงิน</t>
  </si>
  <si>
    <t xml:space="preserve">    ส่วนที่เป็นของบริษัทใหญ่</t>
  </si>
  <si>
    <t>งบการเปลี่ยนแปลงส่วนของผู้ถือหุ้น (ไม่ได้ตรวจสอบ)</t>
  </si>
  <si>
    <t>ส่วนต่ำกว่าทุน</t>
  </si>
  <si>
    <t>จากการรวม</t>
  </si>
  <si>
    <t>จากการเปลี่ยนแปลง</t>
  </si>
  <si>
    <t>ยังไม่ได้</t>
  </si>
  <si>
    <t>ทุนที่ออก</t>
  </si>
  <si>
    <t>ส่วนเกิน</t>
  </si>
  <si>
    <t>ธุรกิจภายใต้</t>
  </si>
  <si>
    <t>สัดส่วนเงินลงทุน</t>
  </si>
  <si>
    <t>ทุนสำรอง</t>
  </si>
  <si>
    <t>จัดสรร</t>
  </si>
  <si>
    <t>รวม</t>
  </si>
  <si>
    <t>และชำระแล้ว</t>
  </si>
  <si>
    <t>มูลค่าหุ้นสามัญ</t>
  </si>
  <si>
    <t>การควบคุมเดียวกัน</t>
  </si>
  <si>
    <t>ในบริษัทย่อย</t>
  </si>
  <si>
    <t>ตามกฎหมาย</t>
  </si>
  <si>
    <t>ยอดคงเหลือ ณ วันที่ 1 มกราคม 2568</t>
  </si>
  <si>
    <t>งบกระแสเงินสด (ไม่ได้ตรวจสอบ)</t>
  </si>
  <si>
    <t>31 มีนาคม</t>
  </si>
  <si>
    <t>กระแสเงินสดจากกิจกรรมดำเนินงาน</t>
  </si>
  <si>
    <t>ค่าใช้จ่าย (รายได้) ภาษีเงินได้</t>
  </si>
  <si>
    <t>ค่าเสื่อมราคาและค่าตัดจำหน่าย</t>
  </si>
  <si>
    <t>กลับรายการค่าเผื่อผลขาดทุนด้านเครดิตที่คาดว่าจะเกิดขึ้นของลูกหนี้การค้า</t>
  </si>
  <si>
    <t>หนี้สูญ</t>
  </si>
  <si>
    <t>กลับรายการค่าเผื่อผลขาดทุนด้านเครดิตที่คาดว่าจะเกิดขึ้นของดอกเบี้ยค้างรับ</t>
  </si>
  <si>
    <t>ค่าเผื่อการลดลงของมูลค่าสินค้าคงเหลือ</t>
  </si>
  <si>
    <t>กลับรายการค่าเผื่อการลดมูลค่าอสังหาริมทรัพย์พัฒนาเพื่อขาย</t>
  </si>
  <si>
    <t>ค่าเผื่อการด้อยค่าเงินลงทุนในบริษัทย่อย</t>
  </si>
  <si>
    <t>กลับรายการค่าเผื่อผลขาดทุนด้านเครดิตที่คาดว่าจะเกิดขึ้น</t>
  </si>
  <si>
    <t>กลับรายการค่าเผื่อการด้อยค่าของที่ดิน อาคารและอุปกรณ์</t>
  </si>
  <si>
    <t>กลับรายการค่าเผื่อการด้อยค่าสินทรัพย์ไม่มีตัวตน</t>
  </si>
  <si>
    <t>ผลต่างการลดค่าเช่า</t>
  </si>
  <si>
    <t>กำไรจากการเปลี่ยนแปลงในมูลค่ายุติธรรมของสินทรัพย์ทางการเงิน</t>
  </si>
  <si>
    <t>ผลต่างของสินทรัพย์สิทธิการใช้และหนี้สินตามสัญญาเช่า</t>
  </si>
  <si>
    <t xml:space="preserve">   จากการยกเลิกสัญญา</t>
  </si>
  <si>
    <t>ขาดทุนจากการตัดจำหน่ายสินทรัพย์ไม่มีตัวตน</t>
  </si>
  <si>
    <t>กำไรจากการจำหน่ายสินทรัพย์ทางการเงิน</t>
  </si>
  <si>
    <t>ผลขาดทุนจากภาษีเงินได้หัก ณ ที่จ่ายที่เรียกคืนไม่ได้</t>
  </si>
  <si>
    <t>การเปลี่ยนแปลงในสินทรัพย์และหนี้สินดำเนินงาน</t>
  </si>
  <si>
    <t>เงินจ่ายล่วงหน้าค่าที่ดินและค่าก่อสร้างอสังหาริมทรัพย์พัฒนาเพื่อขาย</t>
  </si>
  <si>
    <t>จ่ายผลประโยชน์พนักงาน</t>
  </si>
  <si>
    <t xml:space="preserve">หนี้สินไม่หมุนเวียนอื่น    </t>
  </si>
  <si>
    <t xml:space="preserve">กระแสเงินสดสุทธิได้มาจากการดำเนินงาน </t>
  </si>
  <si>
    <t>ดอกเบี้ยจ่าย</t>
  </si>
  <si>
    <t>ภาษีเงินได้รับคืน</t>
  </si>
  <si>
    <t>ภาษีเงินได้จ่ายออก</t>
  </si>
  <si>
    <t>กระแสเงินสดจากกิจกรรมลงทุน</t>
  </si>
  <si>
    <t>เงินสดจ่ายเพื่อซื้อสินทรัพย์ทางการเงิน</t>
  </si>
  <si>
    <t>เงินสดรับจากการขายสินทรัพย์ทางการเงิน</t>
  </si>
  <si>
    <t>เงินสดจ่ายเพื่อซื้อเงินลงทุนในบริษัทย่อย</t>
  </si>
  <si>
    <t>เงินสดจ่ายเพื่อซื้ออสังหาริมทรัพย์เพื่อการลงทุน</t>
  </si>
  <si>
    <t>เงินสดจ่ายเพื่อซื้อที่ดิน อาคารและอุปกรณ์</t>
  </si>
  <si>
    <t>เงินสดจ่ายเพื่อให้ได้มาซึ่งสินทรัพย์สิทธิการใช้</t>
  </si>
  <si>
    <t>เงินสดจ่ายเพื่อซื้อสินทรัพย์ไม่มีตัวตน</t>
  </si>
  <si>
    <t>เงินสดรับจากการขายที่ดิน อาคารและอุปกรณ์</t>
  </si>
  <si>
    <t>เงินสดรับจากการขายสินทรัพย์ไม่มีตัวตน</t>
  </si>
  <si>
    <t>ดอกเบี้ยรับ</t>
  </si>
  <si>
    <t>กระแสเงินสดสุทธิใช้ไปในกิจกรรมลงทุน</t>
  </si>
  <si>
    <t>กระแสเงินสดจากกิจกรรมจัดหาเงิน</t>
  </si>
  <si>
    <t>เงินสดรับจากเงินกู้ยืมจากกิจการที่เกี่ยวข้องกัน</t>
  </si>
  <si>
    <t>เงินสดจ่ายเพื่อชำระเงินกู้ยืมจากกิจการที่เกี่ยวข้องกัน</t>
  </si>
  <si>
    <t>เงินสดรับจากเงินกู้ยืมระยะยาว</t>
  </si>
  <si>
    <t>เงินสดจ่ายเพื่อชำระเงินกู้ยืมระยะยาว</t>
  </si>
  <si>
    <t>เงินสดจ่ายชำระหนี้สินตามสัญญาเช่า</t>
  </si>
  <si>
    <t>เงินสดรับจากการออกหุ้นกู้</t>
  </si>
  <si>
    <t>เงินสดจ่ายเพื่อชำระหุ้นกู้</t>
  </si>
  <si>
    <t>เงินสดและรายการเทียบเท่าเงินสด ณ 1 มกราคม</t>
  </si>
  <si>
    <t>รายการที่ไม่ใช่เงินสด</t>
  </si>
  <si>
    <t xml:space="preserve"> </t>
  </si>
  <si>
    <t>เจ้าหนี้อื่นจากการซื้อสินทรัพย์ลดลง</t>
  </si>
  <si>
    <t>เจ้าหนี้อื่นจากการโอนประมาณการหนี้สินสำหรับผลประโยชน์พนักงาน</t>
  </si>
  <si>
    <t xml:space="preserve">   ไปกิจการที่เกี่ยวข้องกันเพิ่มขึ้น</t>
  </si>
  <si>
    <t>ต้นทุนทางการเงินส่วนที่บันทึกเป็นที่ดิน อาคารและอุปกรณ์</t>
  </si>
  <si>
    <t>การโอนอสังหาริมทรัพย์พัฒนาเพื่อขายเป็นที่ดิน อาคารและอุปกรณ์</t>
  </si>
  <si>
    <t>กำไรจากการเปลี่ยนแปลงเงื่อนไขสัญญาเงินกู้</t>
  </si>
  <si>
    <t>รายได้ (ค่าใช้จ่าย) ภาษีเงินได้</t>
  </si>
  <si>
    <t xml:space="preserve">   ยังไม่ได้จัดสรร</t>
  </si>
  <si>
    <t>สินทรัพย์ไม่มีตัวตน</t>
  </si>
  <si>
    <t>การโอนสินทรัพย์สิทธิการใช้เป็นที่ดิน อาคารและอุปกรณ์</t>
  </si>
  <si>
    <t>ลูกหนี้อื่นจากการขายสินทรัพย์เพิ่มขึ้น</t>
  </si>
  <si>
    <t>ส่วนลดค่าเช่าตามสัญญาจากผู้ให้เช่า</t>
  </si>
  <si>
    <t>รายการกับผู้ถือหุ้นที่บันทึกโดยตรงเข้าส่วนของผู้ถือหุ้น</t>
  </si>
  <si>
    <t>เงินปันผลจ่ายให้ผู้ถือหุ้นของบริษัท</t>
  </si>
  <si>
    <t>เจ้าหนี้อื่นจากการซื้อสินทรัพย์เพิ่มขึ้น (ลดลง)</t>
  </si>
  <si>
    <t>กลับรายการขาดทุนจากการด้อยค่า</t>
  </si>
  <si>
    <t xml:space="preserve">   สินทรัพย์ทางการเงิน</t>
  </si>
  <si>
    <t xml:space="preserve">  เงินปันผล</t>
  </si>
  <si>
    <t xml:space="preserve">  การจัดสรรส่วนทุนให้ผู้ถือหุ้น</t>
  </si>
  <si>
    <t xml:space="preserve">  รวมการจัดสรรส่วนทุนให้ผู้ถือหุ้น</t>
  </si>
  <si>
    <t xml:space="preserve">  การจัดสรรส่วนทุนให้ผู้ถือหุ้นของบริษัทใหญ่</t>
  </si>
  <si>
    <t xml:space="preserve">  รวมการจัดสรรส่วนทุนให้ผู้ถือหุ้นของบริษัทใหญ่</t>
  </si>
  <si>
    <t>ต้นทุนทางการเงินส่วนที่บันทึกเป็นต้นทุนอสังหาริมทรัพย์พัฒนาเพื่อขาย</t>
  </si>
  <si>
    <t>สินทรัพย์สิทธิการใช้เพิ่มขึ้น</t>
  </si>
  <si>
    <t>เงินสดและรายการเทียบเท่าเงินสดเพิ่มขึ้น (ลดลง) สุทธิ</t>
  </si>
  <si>
    <t>รายได้ทางการเงิน</t>
  </si>
  <si>
    <t>30 กันยายน</t>
  </si>
  <si>
    <t>สำหรับงวดเก้าเดือนสิ้นสุดวันที่</t>
  </si>
  <si>
    <t>ขาดทุนจากการด้อยค่าเงินลงทุนในบริษัทย่อย</t>
  </si>
  <si>
    <t>เงินสดจ่ายเพื่อเงินให้กู้ยืมแก่กิจการที่เกี่ยวข้องกัน</t>
  </si>
  <si>
    <t>เงินสดรับชำระคืนจากเงินให้กู้ยืมแก่กิจการที่เกี่ยวข้องกัน</t>
  </si>
  <si>
    <t xml:space="preserve">   ของเงินให้กู้ยืมแก่กิจการที่เกี่ยวข้องกัน</t>
  </si>
  <si>
    <t>ประมาณการหนี้สินไม่หมุนเวียนสำหรับผลประโยชน์พนักงาน</t>
  </si>
  <si>
    <t>สินทรัพย์สิทธิการใช้ลดลงจากการยกเลิกสัญญาเช่า</t>
  </si>
  <si>
    <t>เงินสดและรายการเทียบเท่าเงินสด ณ 31 มีนาคม</t>
  </si>
  <si>
    <t>สำหรับงวดสามเดือนสิ้นสุดวันที่ 31 มีนาคม 2569</t>
  </si>
  <si>
    <t>สำหรับงวดสามเดือนสิ้นสุดวันที่ 31 มีนาคม 2568</t>
  </si>
  <si>
    <t>ยอดคงเหลือ ณ วันที่ 31 มีนาคม 2568</t>
  </si>
  <si>
    <t>ยอดคงเหลือ ณ วันที่ 1 มกราคม 2569</t>
  </si>
  <si>
    <t>ยอดคงเหลือ ณ วันที่ 31 มีนาคม 2569</t>
  </si>
  <si>
    <t>หนี้สินทางการเงินหมุนเวียนอื่น</t>
  </si>
  <si>
    <t>กำไรจากกิจกรรมดำเนินงาน</t>
  </si>
  <si>
    <t>กำไรก่อนภาษีเงินได้</t>
  </si>
  <si>
    <t>กำไรสำหรับงวด</t>
  </si>
  <si>
    <t>การแบ่งปันกำไร</t>
  </si>
  <si>
    <r>
      <t xml:space="preserve">กำไรต่อหุ้นขั้นพื้นฐาน </t>
    </r>
    <r>
      <rPr>
        <b/>
        <i/>
        <sz val="15"/>
        <rFont val="Angsana New"/>
        <family val="1"/>
      </rPr>
      <t>(บาท)</t>
    </r>
  </si>
  <si>
    <t>ปรับรายการที่กระทบกำไรเป็นเงินสดรับ (จ่าย)</t>
  </si>
  <si>
    <t xml:space="preserve">หนี้สินทางการเงินหมุนเวียนอื่น    </t>
  </si>
  <si>
    <t>จ่ายประมาณการหนี้สิน</t>
  </si>
  <si>
    <t xml:space="preserve">หนี้สินทางการเงินไม่หมุนเวียนอื่น    </t>
  </si>
  <si>
    <t>กระแสเงินสดสุทธิได้มาจากกิจกรรมดำเนินงาน</t>
  </si>
  <si>
    <t>กระแสเงินสดสุทธิได้มาจาก (ใช้ไปใน) กิจกรรมจัดหาเงิน</t>
  </si>
  <si>
    <t>2, 6, 8</t>
  </si>
  <si>
    <t>10</t>
  </si>
  <si>
    <t>(กำไร) ขาดทุนจากการจำหน่ายที่ดิน อาคารและอุปกรณ์</t>
  </si>
  <si>
    <t>ขาดทุนจากการตัดจำหน่ายที่ดิน อาคารและอุปกรณ์</t>
  </si>
  <si>
    <t>เงินเบิกเกินบัญชีและเงินกู้ยืมระยะสั้นจากสถาบันการเงินเพิ่มขึ้น (ลดลง)</t>
  </si>
  <si>
    <t>กำไรขาดทุนเบ็ดเสร็จรวมสำหรับงวด</t>
  </si>
  <si>
    <t>การแบ่งปันกำไรขาดทุนเบ็ดเสร็จรวม</t>
  </si>
  <si>
    <t>กำไรขาดทุนเบ็ดเสร็จสำหรับงวด</t>
  </si>
  <si>
    <t>รวมกำไรขาดทุนเบ็ดเสร็จสำหรับงวด</t>
  </si>
  <si>
    <t xml:space="preserve">  กำไรสำหรับงวด</t>
  </si>
  <si>
    <t>กำไรจากการจำหน่ายสินทรัพย์ไม่มีตัวตน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</si>
</sst>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  <numFmt numFmtId="189" formatCode="_(* #,##0_);_(* \(#,##0\);_(* &quot;-&quot;??_);_(@_)"/>
    <numFmt numFmtId="190" formatCode="#,##0;[Red]\(#,##0\)"/>
    <numFmt numFmtId="191" formatCode="_([$€-2]\ * #,##0.00_);_([$€-2]\ * \(#,##0.00\);_([$€-2]\ * &quot;-&quot;??_);_(@_)"/>
    <numFmt numFmtId="192" formatCode="d\ \ด\ด\ด\ด\ \b\b\b\b"/>
    <numFmt numFmtId="193" formatCode="#,##0\ ;\(#,##0\)"/>
    <numFmt numFmtId="194" formatCode="_(* #,##0.000_);_(* \(#,##0.000\);_(* &quot;-&quot;??_);_(@_)"/>
  </numFmts>
  <fonts count="27">
    <font>
      <sz val="15"/>
      <name val="BrowalliaUPC"/>
      <family val="1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sz val="10"/>
      <name val="ApFont"/>
    </font>
    <font>
      <sz val="16"/>
      <name val="Angsana New"/>
      <family val="1"/>
    </font>
    <font>
      <b/>
      <sz val="16"/>
      <name val="Angsana New"/>
      <family val="1"/>
    </font>
    <font>
      <sz val="15"/>
      <name val="BrowalliaUPC"/>
      <family val="1"/>
    </font>
    <font>
      <b/>
      <sz val="14"/>
      <name val="Angsana New"/>
      <family val="1"/>
    </font>
    <font>
      <sz val="14"/>
      <name val="Angsana New"/>
      <family val="1"/>
    </font>
    <font>
      <u/>
      <sz val="14"/>
      <name val="Angsana New"/>
      <family val="1"/>
    </font>
    <font>
      <sz val="14"/>
      <name val="Cordia New"/>
      <family val="2"/>
      <charset val="222"/>
    </font>
    <font>
      <sz val="14"/>
      <name val="Cordia New"/>
      <family val="2"/>
    </font>
    <font>
      <sz val="15"/>
      <name val="Angsana New"/>
      <family val="1"/>
    </font>
    <font>
      <b/>
      <sz val="15"/>
      <name val="Angsana New"/>
      <family val="1"/>
    </font>
    <font>
      <i/>
      <sz val="15"/>
      <name val="Angsana New"/>
      <family val="1"/>
    </font>
    <font>
      <b/>
      <i/>
      <sz val="15"/>
      <name val="Angsana New"/>
      <family val="1"/>
    </font>
    <font>
      <u/>
      <sz val="15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0"/>
      <name val="Arial"/>
      <family val="2"/>
    </font>
    <font>
      <sz val="12"/>
      <name val="Times New Roman"/>
      <family val="1"/>
    </font>
    <font>
      <sz val="16"/>
      <name val="BrowalliaUPC"/>
      <family val="1"/>
    </font>
    <font>
      <i/>
      <sz val="16"/>
      <name val="Angsana New"/>
      <family val="1"/>
    </font>
    <font>
      <b/>
      <sz val="15"/>
      <name val="BrowalliaUPC"/>
      <family val="1"/>
    </font>
    <font>
      <i/>
      <strike/>
      <sz val="15"/>
      <name val="Angsana New"/>
      <family val="1"/>
    </font>
    <font>
      <sz val="15"/>
      <color theme="0" tint="-0.34998626667073579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1" fontId="0" fillId="0" borderId="0"/>
    <xf numFmtId="0" fontId="3" fillId="0" borderId="0"/>
    <xf numFmtId="1" fontId="7" fillId="0" borderId="0"/>
    <xf numFmtId="188" fontId="7" fillId="0" borderId="0" applyFont="0" applyFill="0" applyBorder="0" applyAlignment="0" applyProtection="0"/>
    <xf numFmtId="0" fontId="4" fillId="0" borderId="0"/>
    <xf numFmtId="0" fontId="4" fillId="0" borderId="0"/>
    <xf numFmtId="188" fontId="3" fillId="0" borderId="0" applyFont="0" applyFill="0" applyBorder="0" applyAlignment="0" applyProtection="0"/>
    <xf numFmtId="0" fontId="11" fillId="0" borderId="0"/>
    <xf numFmtId="188" fontId="3" fillId="0" borderId="0" applyFont="0" applyFill="0" applyBorder="0" applyAlignment="0" applyProtection="0"/>
    <xf numFmtId="0" fontId="1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5" fillId="0" borderId="0"/>
    <xf numFmtId="188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0" fontId="5" fillId="0" borderId="0"/>
    <xf numFmtId="0" fontId="21" fillId="0" borderId="0"/>
    <xf numFmtId="0" fontId="5" fillId="0" borderId="0"/>
    <xf numFmtId="1" fontId="7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22">
    <xf numFmtId="1" fontId="0" fillId="0" borderId="0" xfId="0"/>
    <xf numFmtId="189" fontId="5" fillId="0" borderId="0" xfId="14" applyNumberFormat="1" applyFont="1" applyFill="1" applyAlignment="1" applyProtection="1">
      <alignment vertical="center"/>
      <protection locked="0"/>
    </xf>
    <xf numFmtId="189" fontId="13" fillId="0" borderId="0" xfId="14" applyNumberFormat="1" applyFont="1" applyFill="1" applyAlignment="1" applyProtection="1">
      <alignment vertical="center"/>
      <protection locked="0"/>
    </xf>
    <xf numFmtId="187" fontId="13" fillId="0" borderId="0" xfId="14" applyNumberFormat="1" applyFont="1" applyFill="1" applyAlignment="1" applyProtection="1">
      <alignment horizontal="right" vertical="center"/>
      <protection locked="0"/>
    </xf>
    <xf numFmtId="189" fontId="13" fillId="0" borderId="0" xfId="14" applyNumberFormat="1" applyFont="1" applyFill="1" applyAlignment="1" applyProtection="1">
      <alignment horizontal="right" vertical="center"/>
      <protection locked="0"/>
    </xf>
    <xf numFmtId="189" fontId="13" fillId="0" borderId="0" xfId="14" applyNumberFormat="1" applyFont="1" applyFill="1" applyProtection="1">
      <protection locked="0"/>
    </xf>
    <xf numFmtId="189" fontId="13" fillId="0" borderId="0" xfId="14" applyNumberFormat="1" applyFont="1" applyFill="1" applyAlignment="1" applyProtection="1">
      <alignment horizontal="center" vertical="center"/>
      <protection locked="0"/>
    </xf>
    <xf numFmtId="189" fontId="14" fillId="0" borderId="0" xfId="14" applyNumberFormat="1" applyFont="1" applyFill="1" applyAlignment="1" applyProtection="1">
      <alignment horizontal="right" vertical="center"/>
      <protection locked="0"/>
    </xf>
    <xf numFmtId="189" fontId="14" fillId="0" borderId="0" xfId="14" applyNumberFormat="1" applyFont="1" applyFill="1" applyAlignment="1" applyProtection="1">
      <alignment horizontal="center" vertical="center"/>
      <protection locked="0"/>
    </xf>
    <xf numFmtId="189" fontId="14" fillId="0" borderId="0" xfId="14" applyNumberFormat="1" applyFont="1" applyFill="1" applyAlignment="1" applyProtection="1">
      <alignment vertical="center"/>
      <protection locked="0"/>
    </xf>
    <xf numFmtId="189" fontId="13" fillId="0" borderId="0" xfId="14" applyNumberFormat="1" applyFont="1" applyFill="1" applyAlignment="1" applyProtection="1">
      <alignment horizontal="right"/>
      <protection locked="0"/>
    </xf>
    <xf numFmtId="189" fontId="13" fillId="0" borderId="0" xfId="14" applyNumberFormat="1" applyFont="1" applyFill="1" applyAlignment="1" applyProtection="1">
      <alignment horizontal="center"/>
      <protection locked="0"/>
    </xf>
    <xf numFmtId="188" fontId="5" fillId="0" borderId="0" xfId="14" quotePrefix="1" applyFont="1" applyFill="1" applyAlignment="1" applyProtection="1">
      <alignment horizontal="center" vertical="center"/>
      <protection locked="0"/>
    </xf>
    <xf numFmtId="189" fontId="14" fillId="0" borderId="0" xfId="14" applyNumberFormat="1" applyFont="1" applyFill="1" applyBorder="1" applyAlignment="1" applyProtection="1">
      <alignment horizontal="right"/>
      <protection locked="0"/>
    </xf>
    <xf numFmtId="189" fontId="14" fillId="0" borderId="2" xfId="14" applyNumberFormat="1" applyFont="1" applyFill="1" applyBorder="1" applyAlignment="1" applyProtection="1">
      <alignment horizontal="right" vertical="center"/>
    </xf>
    <xf numFmtId="189" fontId="14" fillId="0" borderId="3" xfId="14" applyNumberFormat="1" applyFont="1" applyFill="1" applyBorder="1" applyAlignment="1" applyProtection="1">
      <alignment horizontal="right" vertical="center"/>
    </xf>
    <xf numFmtId="189" fontId="14" fillId="0" borderId="0" xfId="14" applyNumberFormat="1" applyFont="1" applyFill="1" applyAlignment="1" applyProtection="1">
      <alignment horizontal="right" vertical="center"/>
    </xf>
    <xf numFmtId="188" fontId="13" fillId="0" borderId="0" xfId="14" applyFont="1" applyFill="1" applyProtection="1">
      <protection locked="0"/>
    </xf>
    <xf numFmtId="189" fontId="13" fillId="0" borderId="1" xfId="14" applyNumberFormat="1" applyFont="1" applyFill="1" applyBorder="1" applyAlignment="1" applyProtection="1">
      <alignment horizontal="center" vertical="center"/>
      <protection locked="0"/>
    </xf>
    <xf numFmtId="189" fontId="14" fillId="0" borderId="2" xfId="14" applyNumberFormat="1" applyFont="1" applyFill="1" applyBorder="1" applyAlignment="1" applyProtection="1">
      <alignment horizontal="center" vertical="center"/>
    </xf>
    <xf numFmtId="189" fontId="14" fillId="0" borderId="1" xfId="14" applyNumberFormat="1" applyFont="1" applyFill="1" applyBorder="1" applyAlignment="1" applyProtection="1">
      <alignment horizontal="center" vertical="center"/>
    </xf>
    <xf numFmtId="189" fontId="14" fillId="0" borderId="0" xfId="14" applyNumberFormat="1" applyFont="1" applyFill="1" applyAlignment="1" applyProtection="1">
      <alignment horizontal="center" vertical="center"/>
    </xf>
    <xf numFmtId="189" fontId="19" fillId="0" borderId="3" xfId="14" applyNumberFormat="1" applyFont="1" applyFill="1" applyBorder="1" applyAlignment="1" applyProtection="1">
      <alignment horizontal="right" vertical="top"/>
    </xf>
    <xf numFmtId="189" fontId="13" fillId="0" borderId="3" xfId="14" applyNumberFormat="1" applyFont="1" applyFill="1" applyBorder="1" applyAlignment="1" applyProtection="1">
      <alignment horizontal="right" vertical="top"/>
    </xf>
    <xf numFmtId="189" fontId="13" fillId="0" borderId="0" xfId="14" applyNumberFormat="1" applyFont="1" applyFill="1" applyBorder="1" applyAlignment="1" applyProtection="1">
      <alignment horizontal="right" vertical="center"/>
      <protection locked="0"/>
    </xf>
    <xf numFmtId="189" fontId="9" fillId="0" borderId="0" xfId="6" applyNumberFormat="1" applyFont="1" applyFill="1" applyBorder="1" applyAlignment="1" applyProtection="1">
      <alignment vertical="center"/>
      <protection locked="0"/>
    </xf>
    <xf numFmtId="189" fontId="13" fillId="0" borderId="1" xfId="14" applyNumberFormat="1" applyFont="1" applyFill="1" applyBorder="1" applyAlignment="1" applyProtection="1">
      <alignment horizontal="right" vertical="center"/>
      <protection locked="0"/>
    </xf>
    <xf numFmtId="188" fontId="9" fillId="0" borderId="0" xfId="14" applyFont="1" applyFill="1" applyAlignment="1" applyProtection="1">
      <alignment vertical="center"/>
      <protection locked="0"/>
    </xf>
    <xf numFmtId="189" fontId="14" fillId="0" borderId="0" xfId="14" applyNumberFormat="1" applyFont="1" applyFill="1" applyBorder="1" applyAlignment="1" applyProtection="1">
      <alignment horizontal="right" vertical="center"/>
      <protection locked="0"/>
    </xf>
    <xf numFmtId="189" fontId="13" fillId="0" borderId="1" xfId="14" applyNumberFormat="1" applyFont="1" applyFill="1" applyBorder="1" applyAlignment="1" applyProtection="1">
      <alignment horizontal="right" vertical="center"/>
    </xf>
    <xf numFmtId="189" fontId="13" fillId="0" borderId="0" xfId="6" applyNumberFormat="1" applyFont="1" applyFill="1" applyAlignment="1" applyProtection="1">
      <alignment vertical="center"/>
      <protection locked="0"/>
    </xf>
    <xf numFmtId="187" fontId="9" fillId="0" borderId="0" xfId="6" applyNumberFormat="1" applyFont="1" applyFill="1" applyBorder="1" applyAlignment="1" applyProtection="1">
      <alignment horizontal="right" vertical="center"/>
      <protection locked="0"/>
    </xf>
    <xf numFmtId="188" fontId="13" fillId="0" borderId="0" xfId="14" applyFont="1" applyFill="1" applyAlignment="1" applyProtection="1">
      <protection locked="0"/>
    </xf>
    <xf numFmtId="189" fontId="13" fillId="0" borderId="0" xfId="14" applyNumberFormat="1" applyFont="1" applyFill="1" applyAlignment="1" applyProtection="1">
      <protection locked="0"/>
    </xf>
    <xf numFmtId="187" fontId="13" fillId="0" borderId="0" xfId="14" applyNumberFormat="1" applyFont="1" applyFill="1" applyAlignment="1" applyProtection="1">
      <protection locked="0"/>
    </xf>
    <xf numFmtId="187" fontId="13" fillId="0" borderId="0" xfId="14" applyNumberFormat="1" applyFont="1" applyFill="1" applyAlignment="1" applyProtection="1">
      <alignment horizontal="right"/>
      <protection locked="0"/>
    </xf>
    <xf numFmtId="189" fontId="13" fillId="0" borderId="1" xfId="14" applyNumberFormat="1" applyFont="1" applyFill="1" applyBorder="1" applyAlignment="1" applyProtection="1">
      <alignment horizontal="right"/>
      <protection locked="0"/>
    </xf>
    <xf numFmtId="189" fontId="13" fillId="0" borderId="0" xfId="14" applyNumberFormat="1" applyFont="1" applyFill="1" applyBorder="1" applyAlignment="1" applyProtection="1">
      <protection locked="0"/>
    </xf>
    <xf numFmtId="189" fontId="7" fillId="0" borderId="0" xfId="14" applyNumberFormat="1" applyFont="1" applyFill="1" applyAlignment="1" applyProtection="1">
      <protection locked="0"/>
    </xf>
    <xf numFmtId="189" fontId="14" fillId="0" borderId="0" xfId="14" applyNumberFormat="1" applyFont="1" applyFill="1" applyAlignment="1" applyProtection="1">
      <protection locked="0"/>
    </xf>
    <xf numFmtId="188" fontId="18" fillId="0" borderId="0" xfId="14" applyFont="1" applyFill="1" applyAlignment="1" applyProtection="1">
      <alignment vertical="center"/>
      <protection locked="0"/>
    </xf>
    <xf numFmtId="189" fontId="26" fillId="0" borderId="0" xfId="14" applyNumberFormat="1" applyFont="1" applyFill="1" applyAlignment="1" applyProtection="1">
      <alignment vertical="center"/>
      <protection locked="0"/>
    </xf>
    <xf numFmtId="189" fontId="13" fillId="0" borderId="0" xfId="14" applyNumberFormat="1" applyFont="1" applyFill="1" applyAlignment="1" applyProtection="1"/>
    <xf numFmtId="189" fontId="13" fillId="0" borderId="0" xfId="14" applyNumberFormat="1" applyFont="1" applyFill="1" applyAlignment="1" applyProtection="1">
      <alignment horizontal="right"/>
    </xf>
    <xf numFmtId="189" fontId="13" fillId="0" borderId="0" xfId="14" applyNumberFormat="1" applyFont="1" applyFill="1" applyBorder="1" applyAlignment="1" applyProtection="1">
      <alignment horizontal="center"/>
    </xf>
    <xf numFmtId="189" fontId="14" fillId="0" borderId="2" xfId="14" applyNumberFormat="1" applyFont="1" applyFill="1" applyBorder="1" applyAlignment="1" applyProtection="1"/>
    <xf numFmtId="189" fontId="14" fillId="0" borderId="0" xfId="14" applyNumberFormat="1" applyFont="1" applyFill="1" applyAlignment="1" applyProtection="1"/>
    <xf numFmtId="189" fontId="13" fillId="0" borderId="0" xfId="14" applyNumberFormat="1" applyFont="1" applyFill="1" applyBorder="1" applyAlignment="1" applyProtection="1">
      <alignment horizontal="right"/>
      <protection locked="0"/>
    </xf>
    <xf numFmtId="189" fontId="13" fillId="0" borderId="0" xfId="14" applyNumberFormat="1" applyFont="1" applyFill="1" applyBorder="1" applyAlignment="1" applyProtection="1">
      <alignment vertical="center"/>
      <protection locked="0"/>
    </xf>
    <xf numFmtId="189" fontId="14" fillId="0" borderId="4" xfId="14" applyNumberFormat="1" applyFont="1" applyFill="1" applyBorder="1" applyAlignment="1" applyProtection="1"/>
    <xf numFmtId="189" fontId="14" fillId="0" borderId="3" xfId="14" applyNumberFormat="1" applyFont="1" applyFill="1" applyBorder="1" applyAlignment="1" applyProtection="1">
      <alignment horizontal="right"/>
    </xf>
    <xf numFmtId="189" fontId="14" fillId="0" borderId="0" xfId="14" applyNumberFormat="1" applyFont="1" applyFill="1" applyAlignment="1" applyProtection="1">
      <alignment horizontal="right"/>
      <protection locked="0"/>
    </xf>
    <xf numFmtId="189" fontId="14" fillId="0" borderId="5" xfId="14" applyNumberFormat="1" applyFont="1" applyFill="1" applyBorder="1" applyAlignment="1" applyProtection="1">
      <alignment horizontal="right" vertical="center"/>
      <protection locked="0"/>
    </xf>
    <xf numFmtId="189" fontId="9" fillId="0" borderId="0" xfId="14" applyNumberFormat="1" applyFont="1" applyFill="1" applyAlignment="1" applyProtection="1">
      <alignment vertical="center"/>
      <protection locked="0"/>
    </xf>
    <xf numFmtId="189" fontId="13" fillId="0" borderId="1" xfId="14" applyNumberFormat="1" applyFont="1" applyFill="1" applyBorder="1" applyAlignment="1" applyProtection="1">
      <protection locked="0"/>
    </xf>
    <xf numFmtId="189" fontId="13" fillId="0" borderId="1" xfId="14" applyNumberFormat="1" applyFont="1" applyFill="1" applyBorder="1" applyAlignment="1" applyProtection="1">
      <alignment vertical="center"/>
      <protection locked="0"/>
    </xf>
    <xf numFmtId="189" fontId="19" fillId="0" borderId="0" xfId="14" applyNumberFormat="1" applyFont="1" applyFill="1" applyAlignment="1" applyProtection="1">
      <alignment horizontal="right" vertical="top"/>
      <protection locked="0"/>
    </xf>
    <xf numFmtId="189" fontId="18" fillId="0" borderId="0" xfId="14" applyNumberFormat="1" applyFont="1" applyFill="1" applyAlignment="1" applyProtection="1">
      <alignment vertical="top"/>
      <protection locked="0"/>
    </xf>
    <xf numFmtId="189" fontId="13" fillId="0" borderId="0" xfId="14" applyNumberFormat="1" applyFont="1" applyFill="1" applyAlignment="1" applyProtection="1">
      <alignment vertical="top"/>
      <protection locked="0"/>
    </xf>
    <xf numFmtId="189" fontId="13" fillId="0" borderId="0" xfId="14" applyNumberFormat="1" applyFont="1" applyFill="1" applyBorder="1" applyAlignment="1" applyProtection="1">
      <alignment horizontal="center" vertical="center"/>
      <protection locked="0"/>
    </xf>
    <xf numFmtId="189" fontId="13" fillId="0" borderId="5" xfId="14" applyNumberFormat="1" applyFont="1" applyFill="1" applyBorder="1" applyAlignment="1" applyProtection="1">
      <alignment horizontal="center" vertical="center"/>
      <protection locked="0"/>
    </xf>
    <xf numFmtId="189" fontId="13" fillId="0" borderId="5" xfId="14" applyNumberFormat="1" applyFont="1" applyFill="1" applyBorder="1" applyAlignment="1" applyProtection="1">
      <alignment vertical="center"/>
      <protection locked="0"/>
    </xf>
    <xf numFmtId="189" fontId="13" fillId="0" borderId="3" xfId="14" applyNumberFormat="1" applyFont="1" applyFill="1" applyBorder="1" applyAlignment="1" applyProtection="1">
      <alignment horizontal="right" vertical="center"/>
      <protection locked="0"/>
    </xf>
    <xf numFmtId="189" fontId="14" fillId="0" borderId="5" xfId="14" applyNumberFormat="1" applyFont="1" applyFill="1" applyBorder="1" applyAlignment="1" applyProtection="1">
      <alignment vertical="center"/>
      <protection locked="0"/>
    </xf>
    <xf numFmtId="187" fontId="13" fillId="0" borderId="0" xfId="14" applyNumberFormat="1" applyFont="1" applyFill="1" applyBorder="1" applyAlignment="1" applyProtection="1">
      <alignment horizontal="center" vertical="center"/>
      <protection locked="0"/>
    </xf>
    <xf numFmtId="189" fontId="13" fillId="0" borderId="1" xfId="14" applyNumberFormat="1" applyFont="1" applyFill="1" applyBorder="1" applyAlignment="1" applyProtection="1">
      <alignment horizontal="right"/>
    </xf>
    <xf numFmtId="187" fontId="13" fillId="0" borderId="0" xfId="14" applyNumberFormat="1" applyFont="1" applyFill="1" applyAlignment="1" applyProtection="1">
      <alignment horizontal="center" vertical="center"/>
      <protection locked="0"/>
    </xf>
    <xf numFmtId="189" fontId="14" fillId="0" borderId="2" xfId="14" applyNumberFormat="1" applyFont="1" applyFill="1" applyBorder="1" applyAlignment="1" applyProtection="1">
      <alignment horizontal="center" vertical="center"/>
      <protection locked="0"/>
    </xf>
    <xf numFmtId="187" fontId="13" fillId="0" borderId="1" xfId="14" applyNumberFormat="1" applyFont="1" applyFill="1" applyBorder="1" applyAlignment="1" applyProtection="1">
      <protection locked="0"/>
    </xf>
    <xf numFmtId="187" fontId="13" fillId="0" borderId="1" xfId="14" applyNumberFormat="1" applyFont="1" applyFill="1" applyBorder="1" applyAlignment="1" applyProtection="1">
      <alignment horizontal="center" vertical="center"/>
      <protection locked="0"/>
    </xf>
    <xf numFmtId="188" fontId="13" fillId="0" borderId="0" xfId="14" applyFont="1" applyFill="1" applyAlignment="1" applyProtection="1">
      <alignment horizontal="right"/>
      <protection locked="0"/>
    </xf>
    <xf numFmtId="187" fontId="13" fillId="0" borderId="1" xfId="14" applyNumberFormat="1" applyFont="1" applyFill="1" applyBorder="1" applyAlignment="1" applyProtection="1">
      <alignment horizontal="right"/>
      <protection locked="0"/>
    </xf>
    <xf numFmtId="187" fontId="13" fillId="0" borderId="0" xfId="14" applyNumberFormat="1" applyFont="1" applyFill="1" applyBorder="1" applyAlignment="1" applyProtection="1">
      <alignment horizontal="right"/>
      <protection locked="0"/>
    </xf>
    <xf numFmtId="188" fontId="13" fillId="0" borderId="0" xfId="14" applyFont="1" applyFill="1" applyBorder="1" applyAlignment="1" applyProtection="1">
      <protection locked="0"/>
    </xf>
    <xf numFmtId="187" fontId="13" fillId="0" borderId="0" xfId="14" applyNumberFormat="1" applyFont="1" applyFill="1" applyBorder="1" applyAlignment="1" applyProtection="1">
      <protection locked="0"/>
    </xf>
    <xf numFmtId="187" fontId="13" fillId="0" borderId="0" xfId="14" applyNumberFormat="1" applyFont="1" applyFill="1" applyAlignment="1" applyProtection="1">
      <alignment horizontal="center"/>
      <protection locked="0"/>
    </xf>
    <xf numFmtId="187" fontId="13" fillId="0" borderId="1" xfId="14" applyNumberFormat="1" applyFont="1" applyFill="1" applyBorder="1" applyAlignment="1" applyProtection="1">
      <alignment vertical="center"/>
      <protection locked="0"/>
    </xf>
    <xf numFmtId="189" fontId="14" fillId="0" borderId="1" xfId="14" applyNumberFormat="1" applyFont="1" applyFill="1" applyBorder="1" applyAlignment="1" applyProtection="1">
      <alignment horizontal="right" vertical="center"/>
    </xf>
    <xf numFmtId="189" fontId="14" fillId="0" borderId="0" xfId="14" applyNumberFormat="1" applyFont="1" applyFill="1" applyBorder="1" applyAlignment="1" applyProtection="1">
      <alignment vertical="center"/>
      <protection locked="0"/>
    </xf>
    <xf numFmtId="189" fontId="14" fillId="0" borderId="0" xfId="14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1" fontId="5" fillId="0" borderId="0" xfId="0" quotePrefix="1" applyFont="1" applyAlignment="1" applyProtection="1">
      <alignment horizontal="left" vertical="center"/>
      <protection locked="0"/>
    </xf>
    <xf numFmtId="1" fontId="5" fillId="0" borderId="0" xfId="0" quotePrefix="1" applyFont="1" applyAlignment="1" applyProtection="1">
      <alignment vertical="center"/>
      <protection locked="0"/>
    </xf>
    <xf numFmtId="1" fontId="5" fillId="0" borderId="0" xfId="0" applyFont="1" applyAlignment="1" applyProtection="1">
      <alignment vertical="center"/>
      <protection locked="0"/>
    </xf>
    <xf numFmtId="1" fontId="22" fillId="0" borderId="0" xfId="0" applyFont="1" applyAlignment="1" applyProtection="1">
      <alignment vertical="center"/>
      <protection locked="0"/>
    </xf>
    <xf numFmtId="1" fontId="6" fillId="0" borderId="0" xfId="0" applyFont="1" applyAlignment="1" applyProtection="1">
      <alignment horizontal="left" vertical="center"/>
      <protection locked="0"/>
    </xf>
    <xf numFmtId="49" fontId="23" fillId="0" borderId="0" xfId="0" quotePrefix="1" applyNumberFormat="1" applyFont="1" applyAlignment="1" applyProtection="1">
      <alignment horizontal="center" vertical="center"/>
      <protection locked="0"/>
    </xf>
    <xf numFmtId="1" fontId="14" fillId="0" borderId="0" xfId="0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1" fontId="13" fillId="0" borderId="0" xfId="0" applyFont="1" applyAlignment="1" applyProtection="1">
      <alignment horizontal="left" vertical="center"/>
      <protection locked="0"/>
    </xf>
    <xf numFmtId="1" fontId="13" fillId="0" borderId="0" xfId="0" applyFont="1" applyAlignment="1" applyProtection="1">
      <alignment vertical="center"/>
      <protection locked="0"/>
    </xf>
    <xf numFmtId="1" fontId="7" fillId="0" borderId="0" xfId="0" applyFont="1" applyAlignment="1" applyProtection="1">
      <alignment vertical="center"/>
      <protection locked="0"/>
    </xf>
    <xf numFmtId="1" fontId="13" fillId="0" borderId="0" xfId="0" quotePrefix="1" applyFont="1" applyAlignment="1" applyProtection="1">
      <alignment horizontal="left" vertical="center"/>
      <protection locked="0"/>
    </xf>
    <xf numFmtId="49" fontId="15" fillId="0" borderId="0" xfId="0" quotePrefix="1" applyNumberFormat="1" applyFont="1" applyAlignment="1" applyProtection="1">
      <alignment horizontal="center" vertical="center"/>
      <protection locked="0"/>
    </xf>
    <xf numFmtId="1" fontId="14" fillId="0" borderId="0" xfId="0" applyFont="1" applyAlignment="1" applyProtection="1">
      <alignment horizontal="center" vertical="center"/>
      <protection locked="0"/>
    </xf>
    <xf numFmtId="1" fontId="13" fillId="0" borderId="0" xfId="0" applyFont="1" applyAlignment="1" applyProtection="1">
      <alignment horizontal="center" vertical="center"/>
      <protection locked="0"/>
    </xf>
    <xf numFmtId="0" fontId="13" fillId="0" borderId="0" xfId="0" quotePrefix="1" applyNumberFormat="1" applyFont="1" applyAlignment="1" applyProtection="1">
      <alignment horizontal="center" vertical="center"/>
      <protection locked="0"/>
    </xf>
    <xf numFmtId="192" fontId="13" fillId="0" borderId="0" xfId="0" applyNumberFormat="1" applyFont="1" applyAlignment="1" applyProtection="1">
      <alignment horizontal="center" vertical="center"/>
      <protection locked="0"/>
    </xf>
    <xf numFmtId="1" fontId="16" fillId="0" borderId="0" xfId="0" applyFont="1" applyAlignment="1" applyProtection="1">
      <alignment vertical="center"/>
      <protection locked="0"/>
    </xf>
    <xf numFmtId="193" fontId="13" fillId="0" borderId="0" xfId="0" applyNumberFormat="1" applyFont="1" applyAlignment="1" applyProtection="1">
      <alignment horizontal="center" vertical="center"/>
      <protection locked="0"/>
    </xf>
    <xf numFmtId="193" fontId="13" fillId="0" borderId="0" xfId="0" applyNumberFormat="1" applyFont="1" applyAlignment="1" applyProtection="1">
      <alignment vertical="center"/>
      <protection locked="0"/>
    </xf>
    <xf numFmtId="189" fontId="13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37" fontId="13" fillId="0" borderId="0" xfId="0" applyNumberFormat="1" applyFont="1" applyAlignment="1" applyProtection="1">
      <alignment vertical="center"/>
      <protection locked="0"/>
    </xf>
    <xf numFmtId="1" fontId="13" fillId="0" borderId="0" xfId="0" applyFont="1" applyProtection="1">
      <protection locked="0"/>
    </xf>
    <xf numFmtId="1" fontId="0" fillId="0" borderId="0" xfId="0" applyProtection="1">
      <protection locked="0"/>
    </xf>
    <xf numFmtId="1" fontId="14" fillId="0" borderId="0" xfId="0" applyFont="1" applyAlignment="1" applyProtection="1">
      <alignment vertical="center"/>
      <protection locked="0"/>
    </xf>
    <xf numFmtId="187" fontId="13" fillId="0" borderId="0" xfId="0" applyNumberFormat="1" applyFont="1" applyAlignment="1" applyProtection="1">
      <alignment horizontal="center" vertical="center"/>
      <protection locked="0"/>
    </xf>
    <xf numFmtId="187" fontId="13" fillId="0" borderId="0" xfId="0" applyNumberFormat="1" applyFont="1" applyAlignment="1" applyProtection="1">
      <alignment vertical="center"/>
      <protection locked="0"/>
    </xf>
    <xf numFmtId="1" fontId="5" fillId="0" borderId="0" xfId="0" quotePrefix="1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1" fontId="5" fillId="0" borderId="0" xfId="0" applyFont="1" applyAlignment="1" applyProtection="1">
      <alignment horizontal="center" vertical="center"/>
      <protection locked="0"/>
    </xf>
    <xf numFmtId="187" fontId="13" fillId="0" borderId="0" xfId="0" applyNumberFormat="1" applyFont="1" applyAlignment="1" applyProtection="1">
      <alignment horizontal="right" vertical="center"/>
      <protection locked="0"/>
    </xf>
    <xf numFmtId="49" fontId="15" fillId="0" borderId="0" xfId="0" applyNumberFormat="1" applyFont="1" applyAlignment="1" applyProtection="1">
      <alignment horizontal="center"/>
      <protection locked="0"/>
    </xf>
    <xf numFmtId="37" fontId="13" fillId="0" borderId="0" xfId="0" applyNumberFormat="1" applyFont="1" applyAlignment="1" applyProtection="1">
      <alignment horizontal="left" vertical="center"/>
      <protection locked="0"/>
    </xf>
    <xf numFmtId="37" fontId="14" fillId="0" borderId="0" xfId="0" applyNumberFormat="1" applyFont="1" applyAlignment="1" applyProtection="1">
      <alignment vertical="center"/>
      <protection locked="0"/>
    </xf>
    <xf numFmtId="1" fontId="16" fillId="0" borderId="0" xfId="0" quotePrefix="1" applyFont="1" applyAlignment="1" applyProtection="1">
      <alignment horizontal="left" vertical="center"/>
      <protection locked="0"/>
    </xf>
    <xf numFmtId="193" fontId="13" fillId="0" borderId="0" xfId="0" applyNumberFormat="1" applyFont="1" applyAlignment="1" applyProtection="1">
      <alignment horizontal="right" vertical="center"/>
      <protection locked="0"/>
    </xf>
    <xf numFmtId="1" fontId="15" fillId="0" borderId="0" xfId="0" applyFont="1" applyAlignment="1" applyProtection="1">
      <alignment horizontal="left" vertical="center"/>
      <protection locked="0"/>
    </xf>
    <xf numFmtId="1" fontId="13" fillId="0" borderId="0" xfId="0" applyFont="1" applyAlignment="1" applyProtection="1">
      <alignment horizontal="right" vertical="center"/>
      <protection locked="0"/>
    </xf>
    <xf numFmtId="0" fontId="14" fillId="0" borderId="0" xfId="1" applyFont="1" applyAlignment="1" applyProtection="1">
      <alignment vertical="center"/>
      <protection locked="0"/>
    </xf>
    <xf numFmtId="189" fontId="14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" fontId="7" fillId="0" borderId="0" xfId="0" applyFont="1" applyProtection="1">
      <protection locked="0"/>
    </xf>
    <xf numFmtId="37" fontId="13" fillId="0" borderId="0" xfId="1" applyNumberFormat="1" applyFont="1" applyAlignment="1" applyProtection="1">
      <alignment vertical="center"/>
      <protection locked="0"/>
    </xf>
    <xf numFmtId="1" fontId="14" fillId="0" borderId="0" xfId="0" applyFont="1" applyAlignment="1" applyProtection="1">
      <alignment horizontal="center"/>
      <protection locked="0"/>
    </xf>
    <xf numFmtId="187" fontId="14" fillId="0" borderId="0" xfId="0" applyNumberFormat="1" applyFont="1" applyAlignment="1" applyProtection="1">
      <alignment horizontal="center"/>
      <protection locked="0"/>
    </xf>
    <xf numFmtId="0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NumberFormat="1" applyFont="1" applyAlignment="1" applyProtection="1">
      <alignment horizontal="center"/>
      <protection locked="0"/>
    </xf>
    <xf numFmtId="187" fontId="15" fillId="0" borderId="0" xfId="0" applyNumberFormat="1" applyFont="1" applyAlignment="1" applyProtection="1">
      <alignment horizontal="center"/>
      <protection locked="0"/>
    </xf>
    <xf numFmtId="37" fontId="16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187" fontId="13" fillId="0" borderId="0" xfId="1" applyNumberFormat="1" applyFont="1" applyProtection="1">
      <protection locked="0"/>
    </xf>
    <xf numFmtId="37" fontId="13" fillId="0" borderId="0" xfId="1" applyNumberFormat="1" applyFont="1" applyProtection="1">
      <protection locked="0"/>
    </xf>
    <xf numFmtId="37" fontId="15" fillId="0" borderId="0" xfId="1" applyNumberFormat="1" applyFont="1" applyProtection="1">
      <protection locked="0"/>
    </xf>
    <xf numFmtId="37" fontId="13" fillId="0" borderId="0" xfId="2" applyNumberFormat="1" applyFont="1" applyProtection="1">
      <protection locked="0"/>
    </xf>
    <xf numFmtId="0" fontId="13" fillId="0" borderId="0" xfId="1" applyFont="1" applyAlignment="1" applyProtection="1">
      <alignment horizontal="left"/>
      <protection locked="0"/>
    </xf>
    <xf numFmtId="189" fontId="13" fillId="0" borderId="0" xfId="1" applyNumberFormat="1" applyFont="1" applyProtection="1">
      <protection locked="0"/>
    </xf>
    <xf numFmtId="37" fontId="14" fillId="0" borderId="0" xfId="1" applyNumberFormat="1" applyFont="1" applyProtection="1">
      <protection locked="0"/>
    </xf>
    <xf numFmtId="0" fontId="14" fillId="0" borderId="0" xfId="1" applyFont="1" applyProtection="1">
      <protection locked="0"/>
    </xf>
    <xf numFmtId="1" fontId="24" fillId="0" borderId="0" xfId="0" applyFont="1" applyProtection="1">
      <protection locked="0"/>
    </xf>
    <xf numFmtId="37" fontId="14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189" fontId="13" fillId="0" borderId="0" xfId="1" applyNumberFormat="1" applyFont="1" applyAlignment="1" applyProtection="1">
      <alignment vertical="center"/>
      <protection locked="0"/>
    </xf>
    <xf numFmtId="38" fontId="13" fillId="0" borderId="0" xfId="1" applyNumberFormat="1" applyFont="1" applyAlignment="1" applyProtection="1">
      <alignment vertical="center"/>
      <protection locked="0"/>
    </xf>
    <xf numFmtId="38" fontId="6" fillId="0" borderId="0" xfId="0" applyNumberFormat="1" applyFont="1" applyAlignment="1" applyProtection="1">
      <alignment horizontal="left" vertical="center"/>
      <protection locked="0"/>
    </xf>
    <xf numFmtId="37" fontId="6" fillId="0" borderId="0" xfId="1" applyNumberFormat="1" applyFont="1" applyAlignment="1" applyProtection="1">
      <alignment vertical="center"/>
      <protection locked="0"/>
    </xf>
    <xf numFmtId="37" fontId="5" fillId="0" borderId="0" xfId="1" applyNumberFormat="1" applyFont="1" applyAlignment="1" applyProtection="1">
      <alignment vertical="center"/>
      <protection locked="0"/>
    </xf>
    <xf numFmtId="37" fontId="17" fillId="0" borderId="0" xfId="1" applyNumberFormat="1" applyFont="1" applyAlignment="1" applyProtection="1">
      <alignment vertical="center"/>
      <protection locked="0"/>
    </xf>
    <xf numFmtId="37" fontId="13" fillId="0" borderId="0" xfId="1" applyNumberFormat="1" applyFont="1" applyAlignment="1" applyProtection="1">
      <alignment horizontal="right" vertical="center"/>
      <protection locked="0"/>
    </xf>
    <xf numFmtId="37" fontId="10" fillId="0" borderId="0" xfId="1" applyNumberFormat="1" applyFont="1" applyAlignment="1" applyProtection="1">
      <alignment vertical="center"/>
      <protection locked="0"/>
    </xf>
    <xf numFmtId="37" fontId="14" fillId="0" borderId="0" xfId="1" applyNumberFormat="1" applyFont="1" applyAlignment="1" applyProtection="1">
      <alignment horizontal="center" vertical="center"/>
      <protection locked="0"/>
    </xf>
    <xf numFmtId="37" fontId="13" fillId="0" borderId="0" xfId="1" applyNumberFormat="1" applyFont="1" applyAlignment="1" applyProtection="1">
      <alignment horizontal="center" vertical="center"/>
      <protection locked="0"/>
    </xf>
    <xf numFmtId="0" fontId="13" fillId="0" borderId="0" xfId="7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center" vertical="center"/>
      <protection locked="0"/>
    </xf>
    <xf numFmtId="37" fontId="13" fillId="0" borderId="0" xfId="4" applyNumberFormat="1" applyFont="1" applyAlignment="1" applyProtection="1">
      <alignment horizontal="center" vertical="center"/>
      <protection locked="0"/>
    </xf>
    <xf numFmtId="0" fontId="13" fillId="0" borderId="0" xfId="11" applyFont="1" applyAlignment="1" applyProtection="1">
      <alignment horizontal="center" vertical="center"/>
      <protection locked="0"/>
    </xf>
    <xf numFmtId="37" fontId="13" fillId="0" borderId="0" xfId="1" applyNumberFormat="1" applyFont="1" applyAlignment="1" applyProtection="1">
      <alignment horizontal="centerContinuous" vertical="center"/>
      <protection locked="0"/>
    </xf>
    <xf numFmtId="37" fontId="9" fillId="0" borderId="0" xfId="1" applyNumberFormat="1" applyFont="1" applyAlignment="1" applyProtection="1">
      <alignment horizontal="center" vertical="center"/>
      <protection locked="0"/>
    </xf>
    <xf numFmtId="37" fontId="14" fillId="0" borderId="0" xfId="5" applyNumberFormat="1" applyFont="1" applyAlignment="1" applyProtection="1">
      <alignment vertical="center"/>
      <protection locked="0"/>
    </xf>
    <xf numFmtId="37" fontId="9" fillId="0" borderId="0" xfId="1" applyNumberFormat="1" applyFont="1" applyAlignment="1" applyProtection="1">
      <alignment vertical="center"/>
      <protection locked="0"/>
    </xf>
    <xf numFmtId="37" fontId="15" fillId="0" borderId="0" xfId="5" applyNumberFormat="1" applyFont="1" applyAlignment="1" applyProtection="1">
      <alignment horizontal="center" vertical="center"/>
      <protection locked="0"/>
    </xf>
    <xf numFmtId="37" fontId="13" fillId="0" borderId="0" xfId="5" applyNumberFormat="1" applyFont="1" applyAlignment="1" applyProtection="1">
      <alignment vertical="center"/>
      <protection locked="0"/>
    </xf>
    <xf numFmtId="37" fontId="8" fillId="0" borderId="0" xfId="1" applyNumberFormat="1" applyFont="1" applyAlignment="1" applyProtection="1">
      <alignment vertical="center"/>
      <protection locked="0"/>
    </xf>
    <xf numFmtId="1" fontId="14" fillId="0" borderId="0" xfId="0" applyFont="1" applyAlignment="1" applyProtection="1">
      <alignment horizontal="left"/>
      <protection locked="0"/>
    </xf>
    <xf numFmtId="1" fontId="16" fillId="0" borderId="0" xfId="0" applyFont="1" applyAlignment="1" applyProtection="1">
      <alignment horizontal="left"/>
      <protection locked="0"/>
    </xf>
    <xf numFmtId="37" fontId="6" fillId="0" borderId="0" xfId="1" applyNumberFormat="1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vertical="center"/>
      <protection locked="0"/>
    </xf>
    <xf numFmtId="37" fontId="15" fillId="0" borderId="0" xfId="1" applyNumberFormat="1" applyFont="1" applyAlignment="1" applyProtection="1">
      <alignment horizontal="center" vertical="center"/>
      <protection locked="0"/>
    </xf>
    <xf numFmtId="189" fontId="9" fillId="0" borderId="0" xfId="1" applyNumberFormat="1" applyFont="1" applyAlignment="1" applyProtection="1">
      <alignment vertical="center"/>
      <protection locked="0"/>
    </xf>
    <xf numFmtId="0" fontId="6" fillId="0" borderId="0" xfId="10" applyFont="1" applyAlignment="1" applyProtection="1">
      <alignment vertical="center"/>
      <protection locked="0"/>
    </xf>
    <xf numFmtId="0" fontId="5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horizontal="center" vertical="center"/>
      <protection locked="0"/>
    </xf>
    <xf numFmtId="0" fontId="16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horizontal="center" vertical="center"/>
      <protection locked="0"/>
    </xf>
    <xf numFmtId="38" fontId="13" fillId="0" borderId="0" xfId="10" applyNumberFormat="1" applyFont="1" applyAlignment="1" applyProtection="1">
      <alignment vertical="center"/>
      <protection locked="0"/>
    </xf>
    <xf numFmtId="190" fontId="13" fillId="0" borderId="0" xfId="10" applyNumberFormat="1" applyFont="1" applyAlignment="1" applyProtection="1">
      <alignment vertical="center"/>
      <protection locked="0"/>
    </xf>
    <xf numFmtId="0" fontId="15" fillId="0" borderId="0" xfId="10" applyFont="1" applyAlignment="1" applyProtection="1">
      <alignment horizontal="center"/>
      <protection locked="0"/>
    </xf>
    <xf numFmtId="189" fontId="13" fillId="0" borderId="0" xfId="0" applyNumberFormat="1" applyFont="1" applyProtection="1">
      <protection locked="0"/>
    </xf>
    <xf numFmtId="189" fontId="13" fillId="0" borderId="0" xfId="10" applyNumberFormat="1" applyFont="1" applyAlignment="1" applyProtection="1">
      <alignment vertical="center"/>
      <protection locked="0"/>
    </xf>
    <xf numFmtId="189" fontId="13" fillId="0" borderId="1" xfId="0" applyNumberFormat="1" applyFont="1" applyBorder="1" applyProtection="1">
      <protection locked="0"/>
    </xf>
    <xf numFmtId="0" fontId="14" fillId="0" borderId="0" xfId="10" applyFont="1" applyAlignment="1" applyProtection="1">
      <alignment horizontal="center" vertical="center"/>
      <protection locked="0"/>
    </xf>
    <xf numFmtId="0" fontId="14" fillId="0" borderId="0" xfId="10" applyFont="1" applyProtection="1">
      <protection locked="0"/>
    </xf>
    <xf numFmtId="0" fontId="13" fillId="0" borderId="0" xfId="10" applyFont="1" applyProtection="1">
      <protection locked="0"/>
    </xf>
    <xf numFmtId="0" fontId="14" fillId="0" borderId="0" xfId="10" applyFont="1" applyAlignment="1" applyProtection="1">
      <alignment horizontal="left" vertical="center"/>
      <protection locked="0"/>
    </xf>
    <xf numFmtId="0" fontId="13" fillId="0" borderId="0" xfId="10" applyFont="1" applyAlignment="1" applyProtection="1">
      <alignment horizontal="left" vertical="center"/>
      <protection locked="0"/>
    </xf>
    <xf numFmtId="0" fontId="14" fillId="0" borderId="0" xfId="10" quotePrefix="1" applyFont="1" applyAlignment="1" applyProtection="1">
      <alignment horizontal="left" vertical="center"/>
      <protection locked="0"/>
    </xf>
    <xf numFmtId="0" fontId="16" fillId="0" borderId="0" xfId="10" applyFont="1" applyAlignment="1" applyProtection="1">
      <alignment horizontal="center" vertical="center"/>
      <protection locked="0"/>
    </xf>
    <xf numFmtId="49" fontId="18" fillId="0" borderId="0" xfId="10" applyNumberFormat="1" applyFont="1" applyAlignment="1" applyProtection="1">
      <alignment vertical="top"/>
      <protection locked="0"/>
    </xf>
    <xf numFmtId="49" fontId="19" fillId="0" borderId="0" xfId="10" applyNumberFormat="1" applyFont="1" applyAlignment="1" applyProtection="1">
      <alignment vertical="top"/>
      <protection locked="0"/>
    </xf>
    <xf numFmtId="37" fontId="13" fillId="0" borderId="0" xfId="10" applyNumberFormat="1" applyFont="1" applyAlignment="1" applyProtection="1">
      <alignment vertical="top"/>
      <protection locked="0"/>
    </xf>
    <xf numFmtId="191" fontId="18" fillId="0" borderId="0" xfId="10" applyNumberFormat="1" applyFont="1" applyAlignment="1" applyProtection="1">
      <alignment vertical="top"/>
      <protection locked="0"/>
    </xf>
    <xf numFmtId="1" fontId="18" fillId="0" borderId="0" xfId="10" applyNumberFormat="1" applyFont="1" applyAlignment="1" applyProtection="1">
      <alignment horizontal="center" vertical="top"/>
      <protection locked="0"/>
    </xf>
    <xf numFmtId="0" fontId="13" fillId="0" borderId="0" xfId="10" applyFont="1" applyAlignment="1" applyProtection="1">
      <alignment vertical="top"/>
      <protection locked="0"/>
    </xf>
    <xf numFmtId="189" fontId="13" fillId="0" borderId="0" xfId="10" applyNumberFormat="1" applyFont="1" applyAlignment="1" applyProtection="1">
      <alignment horizontal="right" vertical="top"/>
      <protection locked="0"/>
    </xf>
    <xf numFmtId="189" fontId="13" fillId="0" borderId="0" xfId="10" applyNumberFormat="1" applyFont="1" applyAlignment="1" applyProtection="1">
      <alignment horizontal="center" vertical="top"/>
      <protection locked="0"/>
    </xf>
    <xf numFmtId="0" fontId="14" fillId="0" borderId="0" xfId="10" applyFont="1" applyAlignment="1" applyProtection="1">
      <alignment vertical="top"/>
      <protection locked="0"/>
    </xf>
    <xf numFmtId="189" fontId="13" fillId="0" borderId="0" xfId="10" applyNumberFormat="1" applyFont="1" applyAlignment="1" applyProtection="1">
      <alignment vertical="top"/>
      <protection locked="0"/>
    </xf>
    <xf numFmtId="0" fontId="15" fillId="0" borderId="0" xfId="10" applyFont="1" applyAlignment="1" applyProtection="1">
      <alignment horizontal="center" vertical="top"/>
      <protection locked="0"/>
    </xf>
    <xf numFmtId="0" fontId="14" fillId="0" borderId="0" xfId="10" applyFont="1" applyAlignment="1" applyProtection="1">
      <alignment horizontal="left" vertical="top"/>
      <protection locked="0"/>
    </xf>
    <xf numFmtId="189" fontId="14" fillId="0" borderId="0" xfId="10" applyNumberFormat="1" applyFont="1" applyAlignment="1" applyProtection="1">
      <alignment vertical="top"/>
      <protection locked="0"/>
    </xf>
    <xf numFmtId="0" fontId="16" fillId="0" borderId="0" xfId="10" applyFont="1" applyAlignment="1" applyProtection="1">
      <alignment horizontal="center" vertical="top"/>
      <protection locked="0"/>
    </xf>
    <xf numFmtId="194" fontId="14" fillId="0" borderId="3" xfId="10" applyNumberFormat="1" applyFont="1" applyBorder="1" applyAlignment="1">
      <alignment horizontal="right" vertical="top"/>
    </xf>
    <xf numFmtId="194" fontId="14" fillId="0" borderId="0" xfId="10" applyNumberFormat="1" applyFont="1" applyAlignment="1" applyProtection="1">
      <alignment vertical="top"/>
      <protection locked="0"/>
    </xf>
    <xf numFmtId="188" fontId="14" fillId="0" borderId="0" xfId="10" applyNumberFormat="1" applyFont="1" applyAlignment="1" applyProtection="1">
      <alignment vertical="center"/>
      <protection locked="0"/>
    </xf>
    <xf numFmtId="37" fontId="13" fillId="0" borderId="0" xfId="10" applyNumberFormat="1" applyFont="1" applyAlignment="1" applyProtection="1">
      <alignment vertical="center"/>
      <protection locked="0"/>
    </xf>
    <xf numFmtId="187" fontId="13" fillId="0" borderId="0" xfId="10" applyNumberFormat="1" applyFont="1" applyAlignment="1" applyProtection="1">
      <alignment vertical="center"/>
      <protection locked="0"/>
    </xf>
    <xf numFmtId="49" fontId="15" fillId="0" borderId="0" xfId="0" quotePrefix="1" applyNumberFormat="1" applyFont="1" applyAlignment="1" applyProtection="1">
      <alignment horizontal="center" vertical="center"/>
      <protection locked="0"/>
    </xf>
    <xf numFmtId="1" fontId="14" fillId="0" borderId="0" xfId="0" applyFont="1" applyAlignment="1" applyProtection="1">
      <alignment horizontal="center" vertical="center"/>
      <protection locked="0"/>
    </xf>
    <xf numFmtId="49" fontId="15" fillId="0" borderId="0" xfId="0" quotePrefix="1" applyNumberFormat="1" applyFont="1" applyAlignment="1" applyProtection="1">
      <alignment horizontal="center"/>
      <protection locked="0"/>
    </xf>
    <xf numFmtId="187" fontId="14" fillId="0" borderId="0" xfId="0" applyNumberFormat="1" applyFont="1" applyAlignment="1" applyProtection="1">
      <alignment horizontal="center"/>
      <protection locked="0"/>
    </xf>
    <xf numFmtId="187" fontId="13" fillId="0" borderId="0" xfId="0" applyNumberFormat="1" applyFont="1" applyAlignment="1" applyProtection="1">
      <alignment horizontal="center"/>
      <protection locked="0"/>
    </xf>
    <xf numFmtId="37" fontId="14" fillId="0" borderId="0" xfId="1" applyNumberFormat="1" applyFont="1" applyAlignment="1" applyProtection="1">
      <alignment horizontal="center" vertical="center"/>
      <protection locked="0"/>
    </xf>
    <xf numFmtId="0" fontId="13" fillId="0" borderId="1" xfId="4" applyFont="1" applyBorder="1" applyAlignment="1" applyProtection="1">
      <alignment horizontal="center" vertical="center"/>
      <protection locked="0"/>
    </xf>
    <xf numFmtId="37" fontId="15" fillId="0" borderId="0" xfId="4" applyNumberFormat="1" applyFont="1" applyAlignment="1" applyProtection="1">
      <alignment horizontal="center" vertical="center"/>
      <protection locked="0"/>
    </xf>
    <xf numFmtId="37" fontId="13" fillId="0" borderId="1" xfId="11" applyNumberFormat="1" applyFont="1" applyBorder="1" applyAlignment="1" applyProtection="1">
      <alignment horizontal="center" vertical="center"/>
      <protection locked="0"/>
    </xf>
    <xf numFmtId="0" fontId="15" fillId="0" borderId="0" xfId="7" applyFont="1" applyAlignment="1" applyProtection="1">
      <alignment horizontal="center" vertical="center"/>
      <protection locked="0"/>
    </xf>
    <xf numFmtId="187" fontId="15" fillId="0" borderId="0" xfId="0" applyNumberFormat="1" applyFont="1" applyAlignment="1" applyProtection="1">
      <alignment horizontal="center"/>
      <protection locked="0"/>
    </xf>
    <xf numFmtId="1" fontId="14" fillId="0" borderId="0" xfId="0" applyFont="1" applyAlignment="1" applyProtection="1">
      <alignment horizontal="center"/>
      <protection locked="0"/>
    </xf>
  </cellXfs>
  <cellStyles count="32">
    <cellStyle name="Comma" xfId="14" builtinId="3"/>
    <cellStyle name="Comma 12 2 2" xfId="8" xr:uid="{00000000-0005-0000-0000-000000000000}"/>
    <cellStyle name="Comma 12 2 2 2" xfId="25" xr:uid="{2C16247D-D11D-450A-A3D2-4C4891748751}"/>
    <cellStyle name="Comma 17" xfId="17" xr:uid="{006F88AD-177E-4764-A04E-6013B36E327C}"/>
    <cellStyle name="Comma 17 2" xfId="30" xr:uid="{126C7095-5340-43C2-9E14-D63A4E3B6269}"/>
    <cellStyle name="Comma 2" xfId="3" xr:uid="{00000000-0005-0000-0000-000001000000}"/>
    <cellStyle name="Comma 2 2" xfId="23" xr:uid="{571BF52F-16DE-4A8B-A620-A47213CED77D}"/>
    <cellStyle name="Comma 3" xfId="6" xr:uid="{00000000-0005-0000-0000-000002000000}"/>
    <cellStyle name="Comma 3 2" xfId="24" xr:uid="{87BD4B19-EAD3-4EA4-BD0B-06444977C202}"/>
    <cellStyle name="Comma 36" xfId="13" xr:uid="{00000000-0005-0000-0000-000003000000}"/>
    <cellStyle name="Comma 36 2" xfId="27" xr:uid="{6718CEA4-4E39-4BD7-B415-BA58DF405082}"/>
    <cellStyle name="Comma 4" xfId="12" xr:uid="{00000000-0005-0000-0000-000004000000}"/>
    <cellStyle name="Comma 4 2" xfId="26" xr:uid="{1BF93CA6-E497-4FC0-A015-AB1B563DB54C}"/>
    <cellStyle name="Comma 48" xfId="18" xr:uid="{0BF7ED21-AC3D-44D0-8047-FBD64BF2AFAB}"/>
    <cellStyle name="Comma 48 2" xfId="31" xr:uid="{7F62F286-97A3-4BD0-9419-EE8DE259A05F}"/>
    <cellStyle name="Comma 5" xfId="16" xr:uid="{A9DE71BA-0879-4BC1-AFED-ECE19F03124A}"/>
    <cellStyle name="Comma 5 2" xfId="29" xr:uid="{EDC446F7-08FB-4BA9-A766-1EEDBA5A9577}"/>
    <cellStyle name="Comma 6" xfId="28" xr:uid="{9511D590-84D3-429C-8695-96B0786B16D7}"/>
    <cellStyle name="Normal" xfId="0" builtinId="0"/>
    <cellStyle name="Normal 11 2" xfId="9" xr:uid="{00000000-0005-0000-0000-000006000000}"/>
    <cellStyle name="Normal 2" xfId="2" xr:uid="{00000000-0005-0000-0000-000007000000}"/>
    <cellStyle name="Normal 2 2" xfId="4" xr:uid="{00000000-0005-0000-0000-000008000000}"/>
    <cellStyle name="Normal 2 3" xfId="7" xr:uid="{00000000-0005-0000-0000-000009000000}"/>
    <cellStyle name="Normal 2 4" xfId="19" xr:uid="{B7FD64F0-36E8-4959-9253-E032CBC2448B}"/>
    <cellStyle name="Normal 2 6" xfId="11" xr:uid="{00000000-0005-0000-0000-00000A000000}"/>
    <cellStyle name="Normal 3" xfId="1" xr:uid="{00000000-0005-0000-0000-00000B000000}"/>
    <cellStyle name="Normal 3 2" xfId="5" xr:uid="{00000000-0005-0000-0000-00000C000000}"/>
    <cellStyle name="Normal 3 3" xfId="20" xr:uid="{64DF2564-4A47-40EA-AFB3-420EE58128C2}"/>
    <cellStyle name="Normal 4" xfId="15" xr:uid="{91A10B42-6C90-430D-83E3-C9DE3B9DF9F3}"/>
    <cellStyle name="Normal 5" xfId="10" xr:uid="{00000000-0005-0000-0000-00000D000000}"/>
    <cellStyle name="Normal 69" xfId="21" xr:uid="{86EFA5AB-36EC-4FC9-AE16-D15D3D80CCD2}"/>
    <cellStyle name="Normal 74" xfId="22" xr:uid="{7CC8CB97-1BD5-4EE9-82F1-0348C986033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FF9999"/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R104"/>
  <sheetViews>
    <sheetView view="pageBreakPreview" zoomScale="83" zoomScaleNormal="70" zoomScaleSheetLayoutView="83" workbookViewId="0">
      <selection activeCell="D28" sqref="D28"/>
    </sheetView>
  </sheetViews>
  <sheetFormatPr defaultColWidth="9.453125" defaultRowHeight="20.9" customHeight="1"/>
  <cols>
    <col min="1" max="1" width="42.81640625" style="161" customWidth="1"/>
    <col min="2" max="2" width="10.54296875" style="159" customWidth="1"/>
    <col min="3" max="3" width="0.81640625" style="161" customWidth="1"/>
    <col min="4" max="4" width="16" style="161" customWidth="1"/>
    <col min="5" max="5" width="0.81640625" style="161" customWidth="1"/>
    <col min="6" max="6" width="16" style="161" customWidth="1"/>
    <col min="7" max="7" width="0.81640625" style="161" customWidth="1"/>
    <col min="8" max="8" width="16" style="161" customWidth="1"/>
    <col min="9" max="9" width="0.81640625" style="161" customWidth="1"/>
    <col min="10" max="10" width="16" style="161" customWidth="1"/>
    <col min="11" max="11" width="0.81640625" style="161" customWidth="1"/>
    <col min="12" max="12" width="16" style="161" customWidth="1"/>
    <col min="13" max="13" width="0.81640625" style="161" customWidth="1"/>
    <col min="14" max="14" width="16" style="161" customWidth="1"/>
    <col min="15" max="15" width="0.81640625" style="161" customWidth="1"/>
    <col min="16" max="16" width="16" style="161" customWidth="1"/>
    <col min="17" max="17" width="11.1796875" style="161" bestFit="1" customWidth="1"/>
    <col min="18" max="16384" width="9.453125" style="161"/>
  </cols>
  <sheetData>
    <row r="1" spans="1:18" s="148" customFormat="1" ht="23.15" customHeight="1">
      <c r="A1" s="146" t="s">
        <v>0</v>
      </c>
      <c r="B1" s="16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8" s="148" customFormat="1" ht="23.15" customHeight="1">
      <c r="A2" s="146" t="s">
        <v>99</v>
      </c>
      <c r="B2" s="16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</row>
    <row r="3" spans="1:18" s="151" customFormat="1" ht="20.9" customHeight="1">
      <c r="A3" s="149"/>
      <c r="B3" s="15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50"/>
    </row>
    <row r="4" spans="1:18" s="151" customFormat="1" ht="23.15" customHeight="1">
      <c r="A4" s="149"/>
      <c r="B4" s="153"/>
      <c r="C4" s="124"/>
      <c r="D4" s="215" t="s">
        <v>2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</row>
    <row r="5" spans="1:18" s="151" customFormat="1" ht="23.15" customHeight="1">
      <c r="A5" s="149"/>
      <c r="B5" s="153"/>
      <c r="C5" s="124"/>
      <c r="D5" s="152"/>
      <c r="E5" s="152"/>
      <c r="F5" s="152"/>
      <c r="G5" s="152"/>
      <c r="H5" s="153" t="s">
        <v>100</v>
      </c>
      <c r="I5" s="152"/>
      <c r="J5" s="153" t="s">
        <v>100</v>
      </c>
      <c r="K5" s="153"/>
      <c r="O5" s="152"/>
      <c r="P5" s="152"/>
    </row>
    <row r="6" spans="1:18" s="151" customFormat="1" ht="23.15" customHeight="1">
      <c r="A6" s="149"/>
      <c r="B6" s="153"/>
      <c r="C6" s="124"/>
      <c r="D6" s="124"/>
      <c r="E6" s="124"/>
      <c r="F6" s="124"/>
      <c r="G6" s="124"/>
      <c r="H6" s="153" t="s">
        <v>101</v>
      </c>
      <c r="I6" s="155"/>
      <c r="J6" s="155" t="s">
        <v>102</v>
      </c>
      <c r="K6" s="153"/>
      <c r="L6" s="216" t="s">
        <v>79</v>
      </c>
      <c r="M6" s="216"/>
      <c r="N6" s="216"/>
      <c r="O6" s="155"/>
      <c r="P6" s="150"/>
    </row>
    <row r="7" spans="1:18" ht="23.15" customHeight="1">
      <c r="A7" s="158"/>
      <c r="B7" s="153"/>
      <c r="C7" s="158"/>
      <c r="D7" s="155" t="s">
        <v>104</v>
      </c>
      <c r="E7" s="168"/>
      <c r="F7" s="155" t="s">
        <v>105</v>
      </c>
      <c r="G7" s="155"/>
      <c r="H7" s="155" t="s">
        <v>106</v>
      </c>
      <c r="I7" s="156"/>
      <c r="J7" s="156" t="s">
        <v>107</v>
      </c>
      <c r="K7" s="155"/>
      <c r="L7" s="157" t="s">
        <v>108</v>
      </c>
      <c r="M7" s="168"/>
      <c r="N7" s="155" t="s">
        <v>103</v>
      </c>
      <c r="O7" s="156"/>
      <c r="P7" s="158" t="s">
        <v>110</v>
      </c>
    </row>
    <row r="8" spans="1:18" s="159" customFormat="1" ht="23.15" customHeight="1">
      <c r="A8" s="153"/>
      <c r="B8" s="113"/>
      <c r="C8" s="153"/>
      <c r="D8" s="156" t="s">
        <v>111</v>
      </c>
      <c r="E8" s="155"/>
      <c r="F8" s="156" t="s">
        <v>112</v>
      </c>
      <c r="G8" s="156"/>
      <c r="H8" s="156" t="s">
        <v>113</v>
      </c>
      <c r="I8" s="155"/>
      <c r="J8" s="156" t="s">
        <v>114</v>
      </c>
      <c r="K8" s="156"/>
      <c r="L8" s="157" t="s">
        <v>115</v>
      </c>
      <c r="M8" s="155"/>
      <c r="N8" s="155" t="s">
        <v>109</v>
      </c>
      <c r="O8" s="155"/>
      <c r="P8" s="153" t="s">
        <v>68</v>
      </c>
    </row>
    <row r="9" spans="1:18" s="159" customFormat="1" ht="23.15" customHeight="1">
      <c r="A9" s="153"/>
      <c r="B9" s="153"/>
      <c r="C9" s="153"/>
      <c r="D9" s="217" t="s">
        <v>8</v>
      </c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</row>
    <row r="10" spans="1:18" ht="23.15" customHeight="1">
      <c r="A10" s="160" t="s">
        <v>205</v>
      </c>
      <c r="B10" s="153"/>
      <c r="C10" s="124"/>
      <c r="D10" s="24"/>
      <c r="E10" s="4"/>
      <c r="F10" s="24"/>
      <c r="G10" s="24"/>
      <c r="H10" s="24"/>
      <c r="I10" s="24"/>
      <c r="J10" s="24"/>
      <c r="K10" s="24"/>
      <c r="L10" s="24"/>
      <c r="M10" s="4"/>
      <c r="N10" s="24"/>
      <c r="O10" s="24"/>
      <c r="P10" s="24"/>
    </row>
    <row r="11" spans="1:18" ht="23.15" customHeight="1">
      <c r="A11" s="160" t="s">
        <v>116</v>
      </c>
      <c r="B11" s="153"/>
      <c r="C11" s="124"/>
      <c r="D11" s="7">
        <v>1598408</v>
      </c>
      <c r="E11" s="7">
        <v>0</v>
      </c>
      <c r="F11" s="7">
        <v>812932</v>
      </c>
      <c r="G11" s="7">
        <v>0</v>
      </c>
      <c r="H11" s="7">
        <v>-120630</v>
      </c>
      <c r="I11" s="7">
        <v>0</v>
      </c>
      <c r="J11" s="7">
        <v>-471468</v>
      </c>
      <c r="K11" s="7">
        <v>0</v>
      </c>
      <c r="L11" s="7">
        <v>1215</v>
      </c>
      <c r="M11" s="7">
        <v>0</v>
      </c>
      <c r="N11" s="7">
        <v>18635</v>
      </c>
      <c r="O11" s="7"/>
      <c r="P11" s="16">
        <f>SUM(D11:N11)</f>
        <v>1839092</v>
      </c>
    </row>
    <row r="12" spans="1:18" ht="11.15" customHeight="1">
      <c r="A12" s="160"/>
      <c r="B12" s="169"/>
      <c r="C12" s="12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25"/>
      <c r="R12" s="25"/>
    </row>
    <row r="13" spans="1:18" ht="23.15" customHeight="1">
      <c r="A13" s="160" t="s">
        <v>228</v>
      </c>
      <c r="B13" s="169"/>
      <c r="C13" s="1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8" ht="23.15" customHeight="1">
      <c r="A14" s="163" t="s">
        <v>230</v>
      </c>
      <c r="B14" s="153"/>
      <c r="C14" s="12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/>
      <c r="L14" s="4">
        <v>0</v>
      </c>
      <c r="M14" s="4"/>
      <c r="N14" s="29">
        <f>'PL 6'!H35</f>
        <v>42867</v>
      </c>
      <c r="O14" s="4"/>
      <c r="P14" s="29">
        <f>SUM(D14:N14)</f>
        <v>42867</v>
      </c>
    </row>
    <row r="15" spans="1:18" s="164" customFormat="1" ht="23.15" customHeight="1">
      <c r="A15" s="160" t="s">
        <v>229</v>
      </c>
      <c r="B15" s="152"/>
      <c r="C15" s="141"/>
      <c r="D15" s="14">
        <f>SUM(D14)</f>
        <v>0</v>
      </c>
      <c r="E15" s="7"/>
      <c r="F15" s="14">
        <f>SUM(F14)</f>
        <v>0</v>
      </c>
      <c r="G15" s="7"/>
      <c r="H15" s="14">
        <f>SUM(H14)</f>
        <v>0</v>
      </c>
      <c r="I15" s="7"/>
      <c r="J15" s="14">
        <f>SUM(J14)</f>
        <v>0</v>
      </c>
      <c r="K15" s="7"/>
      <c r="L15" s="14">
        <f>SUM(L14)</f>
        <v>0</v>
      </c>
      <c r="M15" s="7"/>
      <c r="N15" s="14">
        <f>SUM(N14)</f>
        <v>42867</v>
      </c>
      <c r="O15" s="7"/>
      <c r="P15" s="14">
        <f>SUM(P14)</f>
        <v>42867</v>
      </c>
    </row>
    <row r="16" spans="1:18" ht="11.15" customHeight="1">
      <c r="A16" s="160"/>
      <c r="B16" s="162"/>
      <c r="C16" s="124"/>
      <c r="D16" s="24"/>
      <c r="E16" s="24"/>
      <c r="F16" s="24"/>
      <c r="G16" s="24"/>
      <c r="H16" s="24"/>
      <c r="I16" s="24"/>
      <c r="J16" s="52"/>
      <c r="K16" s="24"/>
      <c r="L16" s="24"/>
      <c r="M16" s="53"/>
      <c r="N16" s="53"/>
      <c r="O16" s="53"/>
      <c r="P16" s="53"/>
    </row>
    <row r="17" spans="1:18" ht="23.15" customHeight="1" thickBot="1">
      <c r="A17" s="141" t="s">
        <v>206</v>
      </c>
      <c r="B17" s="153"/>
      <c r="C17" s="124"/>
      <c r="D17" s="15">
        <f>SUM(D11,D15)</f>
        <v>1598408</v>
      </c>
      <c r="E17" s="7"/>
      <c r="F17" s="15">
        <f>SUM(F11,F15)</f>
        <v>812932</v>
      </c>
      <c r="G17" s="28"/>
      <c r="H17" s="15">
        <f>SUM(H11,H15)</f>
        <v>-120630</v>
      </c>
      <c r="I17" s="28"/>
      <c r="J17" s="15">
        <f>SUM(J11,J15)</f>
        <v>-471468</v>
      </c>
      <c r="K17" s="28"/>
      <c r="L17" s="15">
        <f>SUM(L11,L15)</f>
        <v>1215</v>
      </c>
      <c r="M17" s="7"/>
      <c r="N17" s="15">
        <f>SUM(N11,N15)</f>
        <v>61502</v>
      </c>
      <c r="O17" s="28"/>
      <c r="P17" s="15">
        <f>SUM(P11,P15)</f>
        <v>1881959</v>
      </c>
    </row>
    <row r="18" spans="1:18" ht="11.15" customHeight="1" thickTop="1"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</row>
    <row r="19" spans="1:18" ht="23.15" customHeight="1">
      <c r="A19" s="160" t="s">
        <v>204</v>
      </c>
      <c r="B19" s="153"/>
      <c r="C19" s="124"/>
      <c r="D19" s="24"/>
      <c r="E19" s="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8" ht="23.15" customHeight="1">
      <c r="A20" s="160" t="s">
        <v>207</v>
      </c>
      <c r="B20" s="153"/>
      <c r="C20" s="124"/>
      <c r="D20" s="7">
        <v>1598408</v>
      </c>
      <c r="E20" s="7">
        <v>0</v>
      </c>
      <c r="F20" s="7">
        <v>812932</v>
      </c>
      <c r="G20" s="7">
        <v>0</v>
      </c>
      <c r="H20" s="7">
        <v>-120630</v>
      </c>
      <c r="I20" s="7">
        <v>0</v>
      </c>
      <c r="J20" s="7">
        <v>-471468</v>
      </c>
      <c r="K20" s="7">
        <v>0</v>
      </c>
      <c r="L20" s="7">
        <v>7748</v>
      </c>
      <c r="M20" s="7">
        <v>0</v>
      </c>
      <c r="N20" s="7">
        <v>67278</v>
      </c>
      <c r="O20" s="7"/>
      <c r="P20" s="16">
        <f>SUM(D20:N20)</f>
        <v>1894268</v>
      </c>
    </row>
    <row r="21" spans="1:18" ht="11.15" customHeight="1">
      <c r="A21" s="160"/>
      <c r="B21" s="169"/>
      <c r="C21" s="12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25"/>
      <c r="R21" s="25"/>
    </row>
    <row r="22" spans="1:18" ht="23.15" hidden="1" customHeight="1">
      <c r="A22" s="165" t="s">
        <v>181</v>
      </c>
      <c r="B22" s="169"/>
      <c r="C22" s="12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25"/>
      <c r="R22" s="25"/>
    </row>
    <row r="23" spans="1:18" ht="23.15" hidden="1" customHeight="1">
      <c r="A23" s="166" t="s">
        <v>189</v>
      </c>
      <c r="B23" s="169"/>
      <c r="C23" s="12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5"/>
      <c r="R23" s="25"/>
    </row>
    <row r="24" spans="1:18" ht="23.15" hidden="1" customHeight="1">
      <c r="A24" s="163" t="s">
        <v>186</v>
      </c>
      <c r="B24" s="169">
        <v>8</v>
      </c>
      <c r="C24" s="124"/>
      <c r="D24" s="26"/>
      <c r="E24" s="4"/>
      <c r="F24" s="26"/>
      <c r="G24" s="4"/>
      <c r="H24" s="26"/>
      <c r="I24" s="4"/>
      <c r="J24" s="26"/>
      <c r="K24" s="4"/>
      <c r="L24" s="26"/>
      <c r="M24" s="7"/>
      <c r="N24" s="26"/>
      <c r="O24" s="7"/>
      <c r="P24" s="29">
        <f>SUM(D24:N24)</f>
        <v>0</v>
      </c>
      <c r="Q24" s="25"/>
      <c r="R24" s="25"/>
    </row>
    <row r="25" spans="1:18" ht="23.15" hidden="1" customHeight="1">
      <c r="A25" s="166" t="s">
        <v>190</v>
      </c>
      <c r="B25" s="169"/>
      <c r="C25" s="124"/>
      <c r="D25" s="77">
        <f>SUM(D24)</f>
        <v>0</v>
      </c>
      <c r="E25" s="7"/>
      <c r="F25" s="77">
        <f>SUM(F24)</f>
        <v>0</v>
      </c>
      <c r="G25" s="7"/>
      <c r="H25" s="77">
        <f>SUM(H24)</f>
        <v>0</v>
      </c>
      <c r="I25" s="7"/>
      <c r="J25" s="77">
        <f>SUM(J24)</f>
        <v>0</v>
      </c>
      <c r="K25" s="7"/>
      <c r="L25" s="77">
        <f>SUM(L24)</f>
        <v>0</v>
      </c>
      <c r="M25" s="7"/>
      <c r="N25" s="77">
        <f>SUM(N24)</f>
        <v>0</v>
      </c>
      <c r="O25" s="7"/>
      <c r="P25" s="77">
        <f>SUM(D25:N25)</f>
        <v>0</v>
      </c>
      <c r="Q25" s="25"/>
      <c r="R25" s="25"/>
    </row>
    <row r="26" spans="1:18" ht="11.15" hidden="1" customHeight="1">
      <c r="A26" s="160"/>
      <c r="B26" s="169"/>
      <c r="C26" s="124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25"/>
      <c r="R26" s="25"/>
    </row>
    <row r="27" spans="1:18" ht="23.15" customHeight="1">
      <c r="A27" s="160" t="s">
        <v>228</v>
      </c>
      <c r="B27" s="169"/>
      <c r="C27" s="1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8" ht="23.15" customHeight="1">
      <c r="A28" s="163" t="s">
        <v>230</v>
      </c>
      <c r="B28" s="153"/>
      <c r="C28" s="12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/>
      <c r="L28" s="4">
        <v>0</v>
      </c>
      <c r="M28" s="4"/>
      <c r="N28" s="29">
        <f>'PL 6'!F35</f>
        <v>77232</v>
      </c>
      <c r="O28" s="4"/>
      <c r="P28" s="29">
        <f>SUM(D28:N28)</f>
        <v>77232</v>
      </c>
    </row>
    <row r="29" spans="1:18" s="164" customFormat="1" ht="23.15" customHeight="1">
      <c r="A29" s="160" t="s">
        <v>229</v>
      </c>
      <c r="B29" s="152"/>
      <c r="C29" s="141"/>
      <c r="D29" s="14">
        <f>SUM(D28)</f>
        <v>0</v>
      </c>
      <c r="E29" s="7"/>
      <c r="F29" s="14">
        <f>SUM(F28)</f>
        <v>0</v>
      </c>
      <c r="G29" s="7"/>
      <c r="H29" s="14">
        <f>SUM(H28)</f>
        <v>0</v>
      </c>
      <c r="I29" s="7"/>
      <c r="J29" s="14">
        <f>SUM(J28)</f>
        <v>0</v>
      </c>
      <c r="K29" s="7"/>
      <c r="L29" s="14">
        <f>SUM(L28)</f>
        <v>0</v>
      </c>
      <c r="M29" s="7"/>
      <c r="N29" s="14">
        <f>SUM(N28)</f>
        <v>77232</v>
      </c>
      <c r="O29" s="7"/>
      <c r="P29" s="14">
        <f>SUM(P28)</f>
        <v>77232</v>
      </c>
    </row>
    <row r="30" spans="1:18" ht="11.15" customHeight="1">
      <c r="A30" s="160"/>
      <c r="B30" s="162"/>
      <c r="C30" s="124"/>
      <c r="D30" s="24"/>
      <c r="E30" s="24"/>
      <c r="F30" s="24"/>
      <c r="G30" s="24"/>
      <c r="H30" s="24"/>
      <c r="I30" s="24"/>
      <c r="J30" s="24"/>
      <c r="K30" s="24"/>
      <c r="L30" s="24"/>
      <c r="M30" s="53"/>
      <c r="N30" s="53"/>
      <c r="O30" s="53"/>
      <c r="P30" s="53"/>
    </row>
    <row r="31" spans="1:18" ht="23.15" customHeight="1" thickBot="1">
      <c r="A31" s="141" t="s">
        <v>208</v>
      </c>
      <c r="B31" s="153"/>
      <c r="C31" s="124"/>
      <c r="D31" s="15">
        <f>SUM(D20,D25,D29)</f>
        <v>1598408</v>
      </c>
      <c r="E31" s="7"/>
      <c r="F31" s="15">
        <f>SUM(F20,F25,F29)</f>
        <v>812932</v>
      </c>
      <c r="G31" s="28"/>
      <c r="H31" s="15">
        <f>SUM(H20,H25,H29)</f>
        <v>-120630</v>
      </c>
      <c r="I31" s="28"/>
      <c r="J31" s="15">
        <f>SUM(J20,J25,J29)</f>
        <v>-471468</v>
      </c>
      <c r="K31" s="28"/>
      <c r="L31" s="15">
        <f>SUM(L20,L25,L29)</f>
        <v>7748</v>
      </c>
      <c r="M31" s="7"/>
      <c r="N31" s="15">
        <f>SUM(N20,N25,N29)</f>
        <v>144510</v>
      </c>
      <c r="O31" s="28"/>
      <c r="P31" s="15">
        <f>SUM(P20,P25,P29)</f>
        <v>1971500</v>
      </c>
      <c r="Q31" s="27"/>
    </row>
    <row r="32" spans="1:18" ht="20.9" customHeight="1" thickTop="1"/>
    <row r="34" spans="4:16" ht="20.9" customHeight="1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57" spans="6:10" ht="20.9" customHeight="1">
      <c r="F57" s="161">
        <v>0</v>
      </c>
    </row>
    <row r="64" spans="6:10" ht="20.9" customHeight="1">
      <c r="J64" s="161">
        <f>3085+1</f>
        <v>3086</v>
      </c>
    </row>
    <row r="69" spans="6:10" ht="20.9" customHeight="1">
      <c r="J69" s="161">
        <f>4810-1</f>
        <v>4809</v>
      </c>
    </row>
    <row r="75" spans="6:10" ht="20.9" customHeight="1">
      <c r="F75" s="161">
        <v>6539</v>
      </c>
    </row>
    <row r="92" spans="6:6" ht="20.9" customHeight="1">
      <c r="F92" s="161">
        <v>1750000</v>
      </c>
    </row>
    <row r="96" spans="6:6" ht="20.9" customHeight="1">
      <c r="F96" s="161">
        <v>812932</v>
      </c>
    </row>
    <row r="98" spans="6:10" ht="20.9" customHeight="1">
      <c r="F98" s="161">
        <v>-120630</v>
      </c>
      <c r="J98" s="161">
        <v>0</v>
      </c>
    </row>
    <row r="100" spans="6:10" ht="20.9" customHeight="1">
      <c r="F100" s="161">
        <v>-471468</v>
      </c>
      <c r="J100" s="161">
        <v>0</v>
      </c>
    </row>
    <row r="103" spans="6:10" ht="20.9" customHeight="1">
      <c r="F103" s="161">
        <v>1215</v>
      </c>
      <c r="J103" s="161">
        <v>1215</v>
      </c>
    </row>
    <row r="104" spans="6:10" ht="20.9" customHeight="1">
      <c r="F104" s="161">
        <f>18634+1</f>
        <v>18635</v>
      </c>
      <c r="J104" s="161">
        <v>280664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D4:P4"/>
    <mergeCell ref="L6:N6"/>
    <mergeCell ref="D9:P9"/>
  </mergeCells>
  <printOptions horizontalCentered="1"/>
  <pageMargins left="0.7" right="0.7" top="0.48" bottom="0.5" header="0.5" footer="0.5"/>
  <pageSetup paperSize="9" scale="79" firstPageNumber="7" fitToHeight="0" orientation="landscape" useFirstPageNumber="1" r:id="rId1"/>
  <headerFooter>
    <oddFooter>&amp;L&amp;"Angsana New,Regular"   หมายเหตุประกอบงบการเงินเป็นส่วนหนึ่งของงบการเงินระหว่างกาลนี้
&amp;C&amp;"Angsana New,Regular"&amp;P</oddFooter>
  </headerFooter>
  <customProperties>
    <customPr name="OrphanNamesChecke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</sheetPr>
  <dimension ref="A1:M94"/>
  <sheetViews>
    <sheetView view="pageBreakPreview" zoomScale="83" zoomScaleNormal="70" zoomScaleSheetLayoutView="83" workbookViewId="0">
      <selection activeCell="L13" sqref="L13"/>
    </sheetView>
  </sheetViews>
  <sheetFormatPr defaultColWidth="9.453125" defaultRowHeight="24" customHeight="1"/>
  <cols>
    <col min="1" max="1" width="47.81640625" style="161" customWidth="1"/>
    <col min="2" max="2" width="12.453125" style="161" customWidth="1"/>
    <col min="3" max="3" width="1.1796875" style="161" customWidth="1"/>
    <col min="4" max="4" width="20.81640625" style="161" customWidth="1"/>
    <col min="5" max="5" width="1.1796875" style="161" customWidth="1"/>
    <col min="6" max="6" width="20.81640625" style="159" customWidth="1"/>
    <col min="7" max="7" width="1.1796875" style="159" customWidth="1"/>
    <col min="8" max="8" width="20.81640625" style="159" customWidth="1"/>
    <col min="9" max="9" width="1.1796875" style="161" customWidth="1"/>
    <col min="10" max="10" width="20.81640625" style="159" customWidth="1"/>
    <col min="11" max="11" width="1.1796875" style="159" customWidth="1"/>
    <col min="12" max="12" width="20.81640625" style="161" customWidth="1"/>
    <col min="13" max="13" width="11.1796875" style="161" bestFit="1" customWidth="1"/>
    <col min="14" max="16384" width="9.453125" style="161"/>
  </cols>
  <sheetData>
    <row r="1" spans="1:12" s="148" customFormat="1" ht="24" customHeight="1">
      <c r="A1" s="146" t="s">
        <v>0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s="148" customFormat="1" ht="24" customHeight="1">
      <c r="A2" s="147" t="s">
        <v>99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51" customFormat="1" ht="24" customHeight="1">
      <c r="A3" s="149"/>
      <c r="B3" s="149"/>
      <c r="C3" s="124"/>
      <c r="D3" s="124"/>
      <c r="E3" s="124"/>
      <c r="F3" s="124"/>
      <c r="G3" s="124"/>
      <c r="H3" s="124"/>
      <c r="I3" s="124"/>
      <c r="J3" s="124"/>
      <c r="K3" s="124"/>
      <c r="L3" s="150"/>
    </row>
    <row r="4" spans="1:12" s="151" customFormat="1" ht="24" customHeight="1">
      <c r="A4" s="149"/>
      <c r="B4" s="149"/>
      <c r="C4" s="124"/>
      <c r="D4" s="215" t="s">
        <v>3</v>
      </c>
      <c r="E4" s="215"/>
      <c r="F4" s="215"/>
      <c r="G4" s="215"/>
      <c r="H4" s="215"/>
      <c r="I4" s="215"/>
      <c r="J4" s="215"/>
      <c r="K4" s="215"/>
      <c r="L4" s="215"/>
    </row>
    <row r="5" spans="1:12" s="151" customFormat="1" ht="24" customHeight="1">
      <c r="A5" s="149"/>
      <c r="B5" s="149"/>
      <c r="C5" s="124"/>
      <c r="D5" s="152"/>
      <c r="E5" s="152"/>
      <c r="F5" s="152"/>
      <c r="G5" s="152"/>
      <c r="H5" s="218" t="s">
        <v>79</v>
      </c>
      <c r="I5" s="218"/>
      <c r="J5" s="218"/>
      <c r="K5" s="152"/>
      <c r="L5" s="103"/>
    </row>
    <row r="6" spans="1:12" s="159" customFormat="1" ht="24" customHeight="1">
      <c r="A6" s="153"/>
      <c r="B6" s="113"/>
      <c r="C6" s="153"/>
      <c r="D6" s="154" t="s">
        <v>104</v>
      </c>
      <c r="E6" s="155"/>
      <c r="F6" s="156" t="s">
        <v>105</v>
      </c>
      <c r="G6" s="155"/>
      <c r="H6" s="157" t="s">
        <v>108</v>
      </c>
      <c r="I6" s="155"/>
      <c r="J6" s="155" t="s">
        <v>103</v>
      </c>
      <c r="K6" s="155"/>
      <c r="L6" s="158" t="s">
        <v>110</v>
      </c>
    </row>
    <row r="7" spans="1:12" s="159" customFormat="1" ht="24" customHeight="1">
      <c r="A7" s="153"/>
      <c r="B7" s="113"/>
      <c r="C7" s="153"/>
      <c r="D7" s="154" t="s">
        <v>111</v>
      </c>
      <c r="E7" s="155"/>
      <c r="F7" s="155" t="s">
        <v>112</v>
      </c>
      <c r="G7" s="155"/>
      <c r="H7" s="157" t="s">
        <v>115</v>
      </c>
      <c r="I7" s="155"/>
      <c r="J7" s="155" t="s">
        <v>109</v>
      </c>
      <c r="K7" s="155"/>
      <c r="L7" s="153" t="s">
        <v>68</v>
      </c>
    </row>
    <row r="8" spans="1:12" s="159" customFormat="1" ht="24" customHeight="1">
      <c r="A8" s="153"/>
      <c r="B8" s="153"/>
      <c r="C8" s="153"/>
      <c r="D8" s="219" t="s">
        <v>8</v>
      </c>
      <c r="E8" s="219"/>
      <c r="F8" s="219"/>
      <c r="G8" s="219"/>
      <c r="H8" s="219"/>
      <c r="I8" s="219"/>
      <c r="J8" s="219"/>
      <c r="K8" s="219"/>
      <c r="L8" s="219"/>
    </row>
    <row r="9" spans="1:12" ht="23.15" customHeight="1">
      <c r="A9" s="160" t="s">
        <v>205</v>
      </c>
      <c r="B9" s="141"/>
      <c r="C9" s="30"/>
      <c r="D9" s="24"/>
      <c r="E9" s="4"/>
      <c r="F9" s="24"/>
      <c r="G9" s="24"/>
      <c r="H9" s="24"/>
      <c r="I9" s="4"/>
      <c r="J9" s="24"/>
      <c r="K9" s="24"/>
      <c r="L9" s="24"/>
    </row>
    <row r="10" spans="1:12" ht="23.15" customHeight="1">
      <c r="A10" s="160" t="s">
        <v>116</v>
      </c>
      <c r="B10" s="160"/>
      <c r="C10" s="124"/>
      <c r="D10" s="7">
        <v>1598408</v>
      </c>
      <c r="E10" s="7">
        <v>0</v>
      </c>
      <c r="F10" s="7">
        <v>812932</v>
      </c>
      <c r="G10" s="7">
        <v>0</v>
      </c>
      <c r="H10" s="7">
        <v>1215</v>
      </c>
      <c r="I10" s="7">
        <v>0</v>
      </c>
      <c r="J10" s="7">
        <v>49921</v>
      </c>
      <c r="K10" s="7"/>
      <c r="L10" s="16">
        <f>SUM(D10:J10)</f>
        <v>2462476</v>
      </c>
    </row>
    <row r="11" spans="1:12" ht="11.15" customHeight="1">
      <c r="A11" s="124"/>
      <c r="B11" s="162"/>
      <c r="C11" s="124"/>
      <c r="D11" s="4"/>
      <c r="E11" s="4"/>
      <c r="F11" s="4"/>
      <c r="G11" s="4"/>
      <c r="H11" s="4"/>
      <c r="I11" s="4"/>
      <c r="J11" s="4"/>
      <c r="K11" s="4"/>
      <c r="L11" s="4"/>
    </row>
    <row r="12" spans="1:12" ht="23.15" customHeight="1">
      <c r="A12" s="160" t="s">
        <v>228</v>
      </c>
      <c r="B12" s="162"/>
      <c r="C12" s="1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23.15" customHeight="1">
      <c r="A13" s="163" t="s">
        <v>230</v>
      </c>
      <c r="B13" s="163"/>
      <c r="C13" s="124"/>
      <c r="D13" s="26">
        <v>0</v>
      </c>
      <c r="E13" s="24"/>
      <c r="F13" s="26">
        <v>0</v>
      </c>
      <c r="G13" s="24"/>
      <c r="H13" s="26">
        <v>0</v>
      </c>
      <c r="I13" s="24"/>
      <c r="J13" s="65">
        <f>'PL 6'!L35</f>
        <v>1294</v>
      </c>
      <c r="K13" s="24"/>
      <c r="L13" s="29">
        <f>SUM(D13:J13)</f>
        <v>1294</v>
      </c>
    </row>
    <row r="14" spans="1:12" s="164" customFormat="1" ht="23.15" customHeight="1">
      <c r="A14" s="160" t="s">
        <v>229</v>
      </c>
      <c r="B14" s="160"/>
      <c r="C14" s="141"/>
      <c r="D14" s="14">
        <f>SUM(D13)</f>
        <v>0</v>
      </c>
      <c r="E14" s="7"/>
      <c r="F14" s="14">
        <f>SUM(F13)</f>
        <v>0</v>
      </c>
      <c r="G14" s="7"/>
      <c r="H14" s="14">
        <f>SUM(H13)</f>
        <v>0</v>
      </c>
      <c r="I14" s="7"/>
      <c r="J14" s="14">
        <f>SUM(J13)</f>
        <v>1294</v>
      </c>
      <c r="K14" s="7"/>
      <c r="L14" s="14">
        <f>SUM(L13)</f>
        <v>1294</v>
      </c>
    </row>
    <row r="15" spans="1:12" ht="11.15" customHeight="1">
      <c r="A15" s="124"/>
      <c r="B15" s="162"/>
      <c r="C15" s="124"/>
      <c r="D15" s="4"/>
      <c r="E15" s="4"/>
      <c r="F15" s="4"/>
      <c r="G15" s="4"/>
      <c r="H15" s="4"/>
      <c r="I15" s="4"/>
      <c r="J15" s="4"/>
      <c r="K15" s="4"/>
      <c r="L15" s="4"/>
    </row>
    <row r="16" spans="1:12" ht="23.15" customHeight="1" thickBot="1">
      <c r="A16" s="141" t="s">
        <v>206</v>
      </c>
      <c r="B16" s="141"/>
      <c r="C16" s="124"/>
      <c r="D16" s="50">
        <f>SUM(D10,D14)</f>
        <v>1598408</v>
      </c>
      <c r="E16" s="51"/>
      <c r="F16" s="50">
        <f>SUM(F10,F14)</f>
        <v>812932</v>
      </c>
      <c r="G16" s="13"/>
      <c r="H16" s="50">
        <f>SUM(H10,H14)</f>
        <v>1215</v>
      </c>
      <c r="I16" s="51"/>
      <c r="J16" s="50">
        <f>SUM(J10,J14)</f>
        <v>51215</v>
      </c>
      <c r="K16" s="13"/>
      <c r="L16" s="50">
        <f>SUM(L10,L14)</f>
        <v>2463770</v>
      </c>
    </row>
    <row r="17" spans="1:13" ht="11.15" customHeight="1" thickTop="1">
      <c r="A17" s="124"/>
      <c r="B17" s="162"/>
      <c r="C17" s="124"/>
      <c r="D17" s="4"/>
      <c r="E17" s="4"/>
      <c r="F17" s="4"/>
      <c r="G17" s="4"/>
      <c r="H17" s="4"/>
      <c r="I17" s="4"/>
      <c r="J17" s="4"/>
      <c r="K17" s="4"/>
      <c r="L17" s="4"/>
    </row>
    <row r="18" spans="1:13" ht="23.15" customHeight="1">
      <c r="A18" s="160" t="s">
        <v>204</v>
      </c>
      <c r="B18" s="141"/>
      <c r="C18" s="30"/>
      <c r="D18" s="24"/>
      <c r="E18" s="4"/>
      <c r="F18" s="24"/>
      <c r="G18" s="24"/>
      <c r="H18" s="24"/>
      <c r="I18" s="4"/>
      <c r="J18" s="24"/>
      <c r="K18" s="24"/>
      <c r="L18" s="24"/>
    </row>
    <row r="19" spans="1:13" ht="23.15" customHeight="1">
      <c r="A19" s="160" t="s">
        <v>207</v>
      </c>
      <c r="B19" s="160"/>
      <c r="C19" s="124"/>
      <c r="D19" s="7">
        <v>1598408</v>
      </c>
      <c r="E19" s="7"/>
      <c r="F19" s="7">
        <v>812932</v>
      </c>
      <c r="G19" s="7"/>
      <c r="H19" s="7">
        <v>7748</v>
      </c>
      <c r="I19" s="7"/>
      <c r="J19" s="7">
        <v>128428</v>
      </c>
      <c r="K19" s="7"/>
      <c r="L19" s="16">
        <f>SUM(D19:J19)</f>
        <v>2547516</v>
      </c>
    </row>
    <row r="20" spans="1:13" ht="11.15" customHeight="1">
      <c r="A20" s="124"/>
      <c r="B20" s="162"/>
      <c r="C20" s="124"/>
      <c r="D20" s="4"/>
      <c r="E20" s="4"/>
      <c r="F20" s="4"/>
      <c r="G20" s="4"/>
      <c r="H20" s="4"/>
      <c r="I20" s="4"/>
      <c r="J20" s="4"/>
      <c r="K20" s="4"/>
      <c r="L20" s="4"/>
    </row>
    <row r="21" spans="1:13" ht="23.15" hidden="1" customHeight="1">
      <c r="A21" s="165" t="s">
        <v>181</v>
      </c>
      <c r="B21" s="162"/>
      <c r="C21" s="124"/>
      <c r="D21" s="7"/>
      <c r="E21" s="7"/>
      <c r="F21" s="7"/>
      <c r="G21" s="7"/>
      <c r="H21" s="7"/>
      <c r="I21" s="7"/>
      <c r="J21" s="7"/>
      <c r="K21" s="7"/>
      <c r="L21" s="7"/>
    </row>
    <row r="22" spans="1:13" ht="23.15" hidden="1" customHeight="1">
      <c r="A22" s="166" t="s">
        <v>187</v>
      </c>
      <c r="B22" s="162"/>
      <c r="C22" s="124"/>
      <c r="D22" s="7"/>
      <c r="E22" s="7"/>
      <c r="F22" s="7"/>
      <c r="G22" s="7"/>
      <c r="H22" s="7"/>
      <c r="I22" s="7"/>
      <c r="J22" s="7"/>
      <c r="K22" s="7"/>
      <c r="L22" s="7"/>
    </row>
    <row r="23" spans="1:13" ht="23.15" hidden="1" customHeight="1">
      <c r="A23" s="163" t="s">
        <v>186</v>
      </c>
      <c r="B23" s="162">
        <v>8</v>
      </c>
      <c r="C23" s="124"/>
      <c r="D23" s="26"/>
      <c r="E23" s="4"/>
      <c r="F23" s="26"/>
      <c r="G23" s="4"/>
      <c r="H23" s="26"/>
      <c r="I23" s="4"/>
      <c r="J23" s="26"/>
      <c r="K23" s="4"/>
      <c r="L23" s="29">
        <f>SUM(D23:J23)</f>
        <v>0</v>
      </c>
    </row>
    <row r="24" spans="1:13" ht="23.15" hidden="1" customHeight="1">
      <c r="A24" s="166" t="s">
        <v>188</v>
      </c>
      <c r="B24" s="162"/>
      <c r="C24" s="124"/>
      <c r="D24" s="77">
        <f>SUM(D23)</f>
        <v>0</v>
      </c>
      <c r="E24" s="7"/>
      <c r="F24" s="77">
        <f>SUM(F23)</f>
        <v>0</v>
      </c>
      <c r="G24" s="7"/>
      <c r="H24" s="77">
        <f>SUM(H23)</f>
        <v>0</v>
      </c>
      <c r="I24" s="7"/>
      <c r="J24" s="77">
        <f>SUM(J23)</f>
        <v>0</v>
      </c>
      <c r="K24" s="7"/>
      <c r="L24" s="77">
        <f>SUM(D24:J24)</f>
        <v>0</v>
      </c>
    </row>
    <row r="25" spans="1:13" ht="11.15" hidden="1" customHeight="1">
      <c r="A25" s="124"/>
      <c r="B25" s="162"/>
      <c r="C25" s="124"/>
      <c r="D25" s="4"/>
      <c r="E25" s="4"/>
      <c r="F25" s="4"/>
      <c r="G25" s="4"/>
      <c r="H25" s="4"/>
      <c r="I25" s="4"/>
      <c r="J25" s="4"/>
      <c r="K25" s="4"/>
      <c r="L25" s="4"/>
    </row>
    <row r="26" spans="1:13" ht="23.15" customHeight="1">
      <c r="A26" s="160" t="s">
        <v>228</v>
      </c>
      <c r="B26" s="162"/>
      <c r="C26" s="124"/>
      <c r="D26" s="24"/>
      <c r="E26" s="24"/>
      <c r="F26" s="24"/>
      <c r="G26" s="24"/>
      <c r="H26" s="24"/>
      <c r="I26" s="24"/>
      <c r="J26" s="24"/>
      <c r="K26" s="24"/>
      <c r="L26" s="24"/>
    </row>
    <row r="27" spans="1:13" ht="23.15" customHeight="1">
      <c r="A27" s="163" t="s">
        <v>230</v>
      </c>
      <c r="B27" s="163"/>
      <c r="C27" s="124"/>
      <c r="D27" s="26">
        <v>0</v>
      </c>
      <c r="E27" s="24"/>
      <c r="F27" s="26">
        <v>0</v>
      </c>
      <c r="G27" s="24"/>
      <c r="H27" s="26">
        <v>0</v>
      </c>
      <c r="I27" s="24"/>
      <c r="J27" s="29">
        <f>'PL 6'!J35</f>
        <v>33588</v>
      </c>
      <c r="K27" s="24"/>
      <c r="L27" s="29">
        <f>SUM(D27:J27)</f>
        <v>33588</v>
      </c>
    </row>
    <row r="28" spans="1:13" s="164" customFormat="1" ht="23.15" customHeight="1">
      <c r="A28" s="160" t="s">
        <v>229</v>
      </c>
      <c r="B28" s="160"/>
      <c r="C28" s="141"/>
      <c r="D28" s="14">
        <f>SUM(D27)</f>
        <v>0</v>
      </c>
      <c r="E28" s="7"/>
      <c r="F28" s="14">
        <f>SUM(F27)</f>
        <v>0</v>
      </c>
      <c r="G28" s="7"/>
      <c r="H28" s="14">
        <f>SUM(H27)</f>
        <v>0</v>
      </c>
      <c r="I28" s="7"/>
      <c r="J28" s="14">
        <f>SUM(J27)</f>
        <v>33588</v>
      </c>
      <c r="K28" s="7"/>
      <c r="L28" s="14">
        <f>SUM(L27)</f>
        <v>33588</v>
      </c>
    </row>
    <row r="29" spans="1:13" ht="11.15" customHeight="1">
      <c r="A29" s="124"/>
      <c r="B29" s="162"/>
      <c r="C29" s="124"/>
      <c r="D29" s="4"/>
      <c r="E29" s="4"/>
      <c r="F29" s="4"/>
      <c r="G29" s="4"/>
      <c r="H29" s="4"/>
      <c r="I29" s="4"/>
      <c r="J29" s="4"/>
      <c r="K29" s="4"/>
      <c r="L29" s="4"/>
    </row>
    <row r="30" spans="1:13" ht="23.15" customHeight="1" thickBot="1">
      <c r="A30" s="141" t="s">
        <v>208</v>
      </c>
      <c r="B30" s="141"/>
      <c r="C30" s="124"/>
      <c r="D30" s="15">
        <f>SUM(D19,D24,D28)</f>
        <v>1598408</v>
      </c>
      <c r="E30" s="7"/>
      <c r="F30" s="15">
        <f>SUM(F19,F24,F28)</f>
        <v>812932</v>
      </c>
      <c r="G30" s="28"/>
      <c r="H30" s="15">
        <f>SUM(H19,H24,H28)</f>
        <v>7748</v>
      </c>
      <c r="I30" s="7"/>
      <c r="J30" s="15">
        <f>SUM(J19,J24,J28)</f>
        <v>162016</v>
      </c>
      <c r="K30" s="28"/>
      <c r="L30" s="15">
        <f>SUM(L19,L24,L28)</f>
        <v>2581104</v>
      </c>
      <c r="M30" s="27"/>
    </row>
    <row r="31" spans="1:13" ht="24" customHeight="1" thickTop="1">
      <c r="A31" s="141"/>
      <c r="B31" s="141"/>
      <c r="C31" s="124"/>
      <c r="D31" s="28"/>
      <c r="E31" s="7"/>
      <c r="F31" s="28"/>
      <c r="G31" s="28"/>
      <c r="H31" s="28"/>
      <c r="I31" s="7"/>
      <c r="J31" s="28"/>
      <c r="K31" s="28"/>
      <c r="L31" s="28"/>
    </row>
    <row r="33" spans="4:12" ht="24" customHeight="1">
      <c r="D33" s="164"/>
      <c r="E33" s="164"/>
      <c r="F33" s="164"/>
      <c r="G33" s="164"/>
      <c r="H33" s="164"/>
      <c r="I33" s="164"/>
      <c r="J33" s="164"/>
      <c r="K33" s="164"/>
      <c r="L33" s="164"/>
    </row>
    <row r="34" spans="4:12" ht="24" customHeight="1">
      <c r="F34" s="161"/>
      <c r="G34" s="161"/>
      <c r="H34" s="161"/>
      <c r="J34" s="161"/>
      <c r="K34" s="161"/>
    </row>
    <row r="35" spans="4:12" ht="24" customHeight="1">
      <c r="F35" s="161"/>
      <c r="G35" s="161"/>
      <c r="H35" s="161"/>
      <c r="J35" s="161"/>
      <c r="K35" s="161"/>
    </row>
    <row r="94" spans="6:10" ht="24" customHeight="1">
      <c r="F94" s="31"/>
      <c r="J94" s="31"/>
    </row>
  </sheetData>
  <sheetProtection formatCells="0" formatColumns="0" formatRows="0" insertColumns="0" insertRows="0" insertHyperlinks="0" deleteColumns="0" deleteRows="0" sort="0" autoFilter="0" pivotTables="0"/>
  <mergeCells count="3">
    <mergeCell ref="D4:L4"/>
    <mergeCell ref="H5:J5"/>
    <mergeCell ref="D8:L8"/>
  </mergeCells>
  <pageMargins left="0.7" right="0.7" top="0.48" bottom="0.5" header="0.5" footer="0.5"/>
  <pageSetup paperSize="9" scale="80" firstPageNumber="8" fitToHeight="0" orientation="landscape" useFirstPageNumber="1" r:id="rId1"/>
  <headerFooter>
    <oddFooter>&amp;L&amp;"Angsana New,Regular" หมายเหตุประกอบงบการเงินเป็นส่วนหนึ่งของงบการเงินระหว่างกาลนี้
&amp;C&amp;"Angsana New,Regular"&amp;P</oddFooter>
  </headerFooter>
  <customProperties>
    <customPr name="OrphanNamesChecke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</sheetPr>
  <dimension ref="A1:AD139"/>
  <sheetViews>
    <sheetView view="pageBreakPreview" topLeftCell="A85" zoomScale="83" zoomScaleNormal="83" zoomScaleSheetLayoutView="83" workbookViewId="0">
      <selection activeCell="J137" sqref="J137"/>
    </sheetView>
  </sheetViews>
  <sheetFormatPr defaultColWidth="9.453125" defaultRowHeight="21" customHeight="1"/>
  <cols>
    <col min="1" max="1" width="11" style="122" customWidth="1"/>
    <col min="2" max="2" width="11.54296875" style="122" customWidth="1"/>
    <col min="3" max="3" width="28" style="122" customWidth="1"/>
    <col min="4" max="4" width="11" style="122" customWidth="1"/>
    <col min="5" max="5" width="16.453125" style="145" customWidth="1"/>
    <col min="6" max="6" width="1.54296875" style="145" customWidth="1"/>
    <col min="7" max="7" width="16.453125" style="145" customWidth="1"/>
    <col min="8" max="8" width="1.54296875" style="122" customWidth="1"/>
    <col min="9" max="9" width="16.453125" style="145" customWidth="1"/>
    <col min="10" max="10" width="1.54296875" style="145" customWidth="1"/>
    <col min="11" max="11" width="16.453125" style="145" customWidth="1"/>
    <col min="12" max="12" width="12.81640625" style="123" bestFit="1" customWidth="1"/>
    <col min="13" max="30" width="9.453125" style="123"/>
    <col min="31" max="16384" width="9.453125" style="122"/>
  </cols>
  <sheetData>
    <row r="1" spans="1:30" ht="23.15" customHeight="1">
      <c r="A1" s="80" t="s">
        <v>0</v>
      </c>
      <c r="B1" s="120"/>
      <c r="C1" s="120"/>
      <c r="D1" s="120"/>
      <c r="E1" s="121"/>
      <c r="F1" s="120"/>
      <c r="G1" s="121"/>
      <c r="I1" s="121"/>
      <c r="J1" s="120"/>
      <c r="K1" s="121"/>
    </row>
    <row r="2" spans="1:30" ht="23.15" customHeight="1">
      <c r="A2" s="80" t="s">
        <v>117</v>
      </c>
      <c r="B2" s="120"/>
      <c r="C2" s="120"/>
      <c r="D2" s="120"/>
      <c r="E2" s="120"/>
      <c r="F2" s="120"/>
      <c r="G2" s="120"/>
      <c r="I2" s="120"/>
      <c r="J2" s="120"/>
      <c r="K2" s="120"/>
    </row>
    <row r="3" spans="1:30" ht="5.5" customHeight="1">
      <c r="A3" s="124"/>
      <c r="E3" s="4"/>
      <c r="F3" s="2"/>
      <c r="G3" s="4"/>
      <c r="H3" s="2"/>
      <c r="I3" s="4"/>
      <c r="J3" s="2"/>
      <c r="K3" s="4"/>
    </row>
    <row r="4" spans="1:30" ht="22">
      <c r="A4" s="120"/>
      <c r="B4" s="120"/>
      <c r="C4" s="120"/>
      <c r="D4" s="120"/>
      <c r="E4" s="221" t="s">
        <v>2</v>
      </c>
      <c r="F4" s="221"/>
      <c r="G4" s="221"/>
      <c r="H4" s="125"/>
      <c r="I4" s="221" t="s">
        <v>3</v>
      </c>
      <c r="J4" s="221"/>
      <c r="K4" s="221"/>
    </row>
    <row r="5" spans="1:30" ht="22">
      <c r="A5" s="120"/>
      <c r="B5" s="120"/>
      <c r="C5" s="120"/>
      <c r="D5" s="120"/>
      <c r="E5" s="214" t="s">
        <v>85</v>
      </c>
      <c r="F5" s="214"/>
      <c r="G5" s="214"/>
      <c r="H5" s="126"/>
      <c r="I5" s="214" t="s">
        <v>85</v>
      </c>
      <c r="J5" s="214"/>
      <c r="K5" s="214"/>
    </row>
    <row r="6" spans="1:30" ht="22">
      <c r="A6" s="120"/>
      <c r="B6" s="120"/>
      <c r="C6" s="120"/>
      <c r="D6" s="120"/>
      <c r="E6" s="214" t="s">
        <v>118</v>
      </c>
      <c r="F6" s="214"/>
      <c r="G6" s="214"/>
      <c r="H6" s="126"/>
      <c r="I6" s="214" t="s">
        <v>118</v>
      </c>
      <c r="J6" s="214"/>
      <c r="K6" s="214"/>
    </row>
    <row r="7" spans="1:30" ht="21.5">
      <c r="E7" s="127">
        <v>2569</v>
      </c>
      <c r="F7" s="128"/>
      <c r="G7" s="127">
        <v>2568</v>
      </c>
      <c r="H7" s="128"/>
      <c r="I7" s="127">
        <v>2569</v>
      </c>
      <c r="J7" s="128"/>
      <c r="K7" s="127">
        <v>2568</v>
      </c>
    </row>
    <row r="8" spans="1:30" ht="21.5">
      <c r="E8" s="220" t="s">
        <v>8</v>
      </c>
      <c r="F8" s="220"/>
      <c r="G8" s="220"/>
      <c r="H8" s="220"/>
      <c r="I8" s="220"/>
      <c r="J8" s="220"/>
      <c r="K8" s="220"/>
    </row>
    <row r="9" spans="1:30" s="131" customFormat="1" ht="22">
      <c r="A9" s="130" t="s">
        <v>119</v>
      </c>
      <c r="E9" s="132"/>
      <c r="F9" s="132"/>
      <c r="G9" s="132"/>
      <c r="I9" s="132"/>
      <c r="J9" s="132"/>
      <c r="K9" s="132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</row>
    <row r="10" spans="1:30" s="131" customFormat="1" ht="21.5">
      <c r="A10" s="133" t="s">
        <v>212</v>
      </c>
      <c r="E10" s="42">
        <f>'PL 6'!F30</f>
        <v>77232</v>
      </c>
      <c r="F10" s="33"/>
      <c r="G10" s="42">
        <f>'PL 6'!H30</f>
        <v>42867</v>
      </c>
      <c r="H10" s="33"/>
      <c r="I10" s="42">
        <f>'PL 6'!J30</f>
        <v>33588</v>
      </c>
      <c r="J10" s="33"/>
      <c r="K10" s="42">
        <f>'PL 6'!L30</f>
        <v>1294</v>
      </c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</row>
    <row r="11" spans="1:30" s="131" customFormat="1" ht="21.5">
      <c r="A11" s="134" t="s">
        <v>215</v>
      </c>
      <c r="E11" s="33"/>
      <c r="F11" s="33"/>
      <c r="G11" s="33"/>
      <c r="H11" s="33"/>
      <c r="I11" s="33"/>
      <c r="J11" s="33"/>
      <c r="K11" s="3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</row>
    <row r="12" spans="1:30" s="131" customFormat="1" ht="21.5">
      <c r="A12" s="133" t="s">
        <v>120</v>
      </c>
      <c r="E12" s="42">
        <f>-'PL 6'!F29</f>
        <v>20279</v>
      </c>
      <c r="F12" s="33"/>
      <c r="G12" s="42">
        <f>-'PL 6'!H29</f>
        <v>17383</v>
      </c>
      <c r="H12" s="33"/>
      <c r="I12" s="42">
        <f>-'PL 6'!J29</f>
        <v>8339</v>
      </c>
      <c r="J12" s="33"/>
      <c r="K12" s="42">
        <f>-'PL 6'!L29</f>
        <v>-12</v>
      </c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</row>
    <row r="13" spans="1:30" s="131" customFormat="1" ht="21.5">
      <c r="A13" s="133" t="s">
        <v>97</v>
      </c>
      <c r="E13" s="42">
        <f>-'PL 6'!F25</f>
        <v>38462</v>
      </c>
      <c r="F13" s="33"/>
      <c r="G13" s="42">
        <f>-'PL 6'!H25</f>
        <v>29838</v>
      </c>
      <c r="H13" s="33"/>
      <c r="I13" s="42">
        <f>-'PL 6'!J25</f>
        <v>28781</v>
      </c>
      <c r="J13" s="33"/>
      <c r="K13" s="42">
        <f>-'PL 6'!L25</f>
        <v>19719</v>
      </c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</row>
    <row r="14" spans="1:30" s="131" customFormat="1" ht="21.5">
      <c r="A14" s="133" t="s">
        <v>121</v>
      </c>
      <c r="E14" s="10">
        <v>62112</v>
      </c>
      <c r="F14" s="33"/>
      <c r="G14" s="35">
        <v>60612</v>
      </c>
      <c r="H14" s="34"/>
      <c r="I14" s="35">
        <v>26292</v>
      </c>
      <c r="J14" s="34"/>
      <c r="K14" s="35">
        <v>24183</v>
      </c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</row>
    <row r="15" spans="1:30" s="131" customFormat="1" ht="21.5">
      <c r="A15" s="133" t="s">
        <v>122</v>
      </c>
      <c r="E15" s="10">
        <v>-5</v>
      </c>
      <c r="F15" s="33"/>
      <c r="G15" s="35">
        <v>-7</v>
      </c>
      <c r="H15" s="34"/>
      <c r="I15" s="35">
        <v>-3</v>
      </c>
      <c r="J15" s="34"/>
      <c r="K15" s="35">
        <v>-11</v>
      </c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</row>
    <row r="16" spans="1:30" s="131" customFormat="1" ht="21.5" hidden="1">
      <c r="A16" s="133" t="s">
        <v>123</v>
      </c>
      <c r="E16" s="10"/>
      <c r="F16" s="33"/>
      <c r="G16" s="24">
        <v>0</v>
      </c>
      <c r="H16" s="34"/>
      <c r="I16" s="70"/>
      <c r="J16" s="32"/>
      <c r="K16" s="70">
        <v>0</v>
      </c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</row>
    <row r="17" spans="1:30" s="131" customFormat="1" ht="21.5" hidden="1">
      <c r="A17" s="133" t="s">
        <v>124</v>
      </c>
      <c r="E17" s="10"/>
      <c r="F17" s="33"/>
      <c r="G17" s="24">
        <v>0</v>
      </c>
      <c r="H17" s="34"/>
      <c r="I17" s="70"/>
      <c r="J17" s="34"/>
      <c r="K17" s="24">
        <v>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</row>
    <row r="18" spans="1:30" s="131" customFormat="1" ht="21.5" hidden="1">
      <c r="A18" s="133" t="s">
        <v>125</v>
      </c>
      <c r="E18" s="10"/>
      <c r="F18" s="33"/>
      <c r="G18" s="24">
        <v>0</v>
      </c>
      <c r="H18" s="34"/>
      <c r="I18" s="70"/>
      <c r="J18" s="32"/>
      <c r="K18" s="24">
        <v>0</v>
      </c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</row>
    <row r="19" spans="1:30" s="131" customFormat="1" ht="21.5" hidden="1">
      <c r="A19" s="133" t="s">
        <v>126</v>
      </c>
      <c r="E19" s="10"/>
      <c r="F19" s="33"/>
      <c r="G19" s="24">
        <v>0</v>
      </c>
      <c r="H19" s="34"/>
      <c r="I19" s="70"/>
      <c r="J19" s="32"/>
      <c r="K19" s="24">
        <v>0</v>
      </c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</row>
    <row r="20" spans="1:30" s="131" customFormat="1" ht="21.5" hidden="1">
      <c r="A20" s="133" t="s">
        <v>127</v>
      </c>
      <c r="E20" s="10"/>
      <c r="F20" s="33"/>
      <c r="G20" s="24">
        <v>0</v>
      </c>
      <c r="H20" s="34"/>
      <c r="I20" s="10"/>
      <c r="J20" s="32"/>
      <c r="K20" s="24">
        <v>0</v>
      </c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</row>
    <row r="21" spans="1:30" s="131" customFormat="1" ht="21.5" hidden="1">
      <c r="A21" s="133" t="s">
        <v>128</v>
      </c>
      <c r="E21" s="10"/>
      <c r="F21" s="33"/>
      <c r="G21" s="24"/>
      <c r="H21" s="34"/>
      <c r="I21" s="10"/>
      <c r="J21" s="34"/>
      <c r="K21" s="24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</row>
    <row r="22" spans="1:30" s="131" customFormat="1" ht="21.5" hidden="1">
      <c r="A22" s="133" t="s">
        <v>200</v>
      </c>
      <c r="E22" s="10"/>
      <c r="F22" s="33"/>
      <c r="G22" s="24">
        <v>0</v>
      </c>
      <c r="H22" s="34"/>
      <c r="I22" s="10"/>
      <c r="J22" s="34"/>
      <c r="K22" s="24">
        <v>0</v>
      </c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</row>
    <row r="23" spans="1:30" s="131" customFormat="1" ht="21.5">
      <c r="A23" s="133" t="s">
        <v>129</v>
      </c>
      <c r="E23" s="10">
        <v>-84</v>
      </c>
      <c r="F23" s="33"/>
      <c r="G23" s="35">
        <v>-16</v>
      </c>
      <c r="H23" s="34"/>
      <c r="I23" s="70">
        <v>0</v>
      </c>
      <c r="J23" s="34"/>
      <c r="K23" s="70">
        <v>0</v>
      </c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</row>
    <row r="24" spans="1:30" s="131" customFormat="1" ht="21.5" hidden="1">
      <c r="A24" s="124" t="s">
        <v>130</v>
      </c>
      <c r="E24" s="10"/>
      <c r="F24" s="33"/>
      <c r="G24" s="24">
        <v>0</v>
      </c>
      <c r="H24" s="34"/>
      <c r="I24" s="70"/>
      <c r="J24" s="34"/>
      <c r="K24" s="24">
        <v>0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</row>
    <row r="25" spans="1:30" s="131" customFormat="1" ht="21.5" hidden="1">
      <c r="A25" s="124" t="s">
        <v>131</v>
      </c>
      <c r="E25" s="10"/>
      <c r="F25" s="33"/>
      <c r="G25" s="24">
        <v>0</v>
      </c>
      <c r="H25" s="34"/>
      <c r="I25" s="70"/>
      <c r="J25" s="34"/>
      <c r="K25" s="24">
        <v>0</v>
      </c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</row>
    <row r="26" spans="1:30" s="131" customFormat="1" ht="21.5">
      <c r="A26" s="133" t="s">
        <v>201</v>
      </c>
      <c r="E26" s="10">
        <v>1115</v>
      </c>
      <c r="F26" s="33"/>
      <c r="G26" s="10">
        <v>834</v>
      </c>
      <c r="H26" s="34"/>
      <c r="I26" s="35">
        <v>685</v>
      </c>
      <c r="J26" s="34"/>
      <c r="K26" s="35">
        <v>420</v>
      </c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</row>
    <row r="27" spans="1:30" s="131" customFormat="1" ht="21.5" hidden="1">
      <c r="A27" s="124" t="s">
        <v>132</v>
      </c>
      <c r="E27" s="10"/>
      <c r="F27" s="33"/>
      <c r="G27" s="4">
        <v>0</v>
      </c>
      <c r="H27" s="33"/>
      <c r="I27" s="10"/>
      <c r="J27" s="10"/>
      <c r="K27" s="10">
        <v>0</v>
      </c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</row>
    <row r="28" spans="1:30" s="131" customFormat="1" ht="21.5">
      <c r="A28" s="135" t="s">
        <v>223</v>
      </c>
      <c r="E28" s="10">
        <v>78</v>
      </c>
      <c r="F28" s="33"/>
      <c r="G28" s="35">
        <v>-11</v>
      </c>
      <c r="H28" s="34"/>
      <c r="I28" s="35">
        <v>15</v>
      </c>
      <c r="J28" s="34"/>
      <c r="K28" s="35">
        <v>49</v>
      </c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</row>
    <row r="29" spans="1:30" s="131" customFormat="1" ht="21.5">
      <c r="A29" s="135" t="s">
        <v>231</v>
      </c>
      <c r="E29" s="10">
        <v>-2</v>
      </c>
      <c r="F29" s="33"/>
      <c r="G29" s="24">
        <v>0</v>
      </c>
      <c r="H29" s="34"/>
      <c r="I29" s="24">
        <v>0</v>
      </c>
      <c r="J29" s="34"/>
      <c r="K29" s="24">
        <v>0</v>
      </c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</row>
    <row r="30" spans="1:30" s="131" customFormat="1" ht="21.5" hidden="1">
      <c r="A30" s="135" t="s">
        <v>133</v>
      </c>
      <c r="E30" s="10"/>
      <c r="F30" s="33"/>
      <c r="G30" s="24"/>
      <c r="H30" s="33"/>
      <c r="I30" s="10"/>
      <c r="J30" s="33"/>
      <c r="K30" s="10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</row>
    <row r="31" spans="1:30" s="131" customFormat="1" ht="21.5" hidden="1">
      <c r="A31" s="133" t="s">
        <v>134</v>
      </c>
      <c r="E31" s="10"/>
      <c r="F31" s="33"/>
      <c r="G31" s="24">
        <v>0</v>
      </c>
      <c r="H31" s="34"/>
      <c r="I31" s="35"/>
      <c r="J31" s="34"/>
      <c r="K31" s="70">
        <v>0</v>
      </c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</row>
    <row r="32" spans="1:30" s="131" customFormat="1" ht="21.5">
      <c r="A32" s="133" t="s">
        <v>224</v>
      </c>
      <c r="E32" s="10">
        <v>1200</v>
      </c>
      <c r="F32" s="33"/>
      <c r="G32" s="35">
        <v>859</v>
      </c>
      <c r="H32" s="34"/>
      <c r="I32" s="35">
        <v>117</v>
      </c>
      <c r="J32" s="34"/>
      <c r="K32" s="35">
        <v>250</v>
      </c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</row>
    <row r="33" spans="1:30" s="131" customFormat="1" ht="21.5">
      <c r="A33" s="133" t="s">
        <v>135</v>
      </c>
      <c r="E33" s="10">
        <v>8</v>
      </c>
      <c r="F33" s="33"/>
      <c r="G33" s="35">
        <v>1</v>
      </c>
      <c r="H33" s="34"/>
      <c r="I33" s="10">
        <v>0</v>
      </c>
      <c r="J33" s="32"/>
      <c r="K33" s="35">
        <v>1</v>
      </c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</row>
    <row r="34" spans="1:30" s="131" customFormat="1" ht="21.5" hidden="1">
      <c r="A34" s="133" t="s">
        <v>136</v>
      </c>
      <c r="E34" s="10"/>
      <c r="F34" s="33"/>
      <c r="G34" s="24">
        <v>0</v>
      </c>
      <c r="H34" s="33"/>
      <c r="I34" s="10"/>
      <c r="J34" s="33"/>
      <c r="K34" s="10">
        <v>0</v>
      </c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</row>
    <row r="35" spans="1:30" s="131" customFormat="1" ht="21.5">
      <c r="A35" s="133" t="s">
        <v>137</v>
      </c>
      <c r="E35" s="10">
        <v>424</v>
      </c>
      <c r="F35" s="33"/>
      <c r="G35" s="24">
        <v>0</v>
      </c>
      <c r="H35" s="33"/>
      <c r="I35" s="10">
        <v>0</v>
      </c>
      <c r="J35" s="33"/>
      <c r="K35" s="10">
        <v>0</v>
      </c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</row>
    <row r="36" spans="1:30" s="131" customFormat="1" ht="21.5">
      <c r="A36" s="133" t="s">
        <v>194</v>
      </c>
      <c r="E36" s="36">
        <v>-1</v>
      </c>
      <c r="F36" s="33"/>
      <c r="G36" s="36">
        <v>-1678</v>
      </c>
      <c r="H36" s="34"/>
      <c r="I36" s="71">
        <v>-877</v>
      </c>
      <c r="J36" s="34"/>
      <c r="K36" s="71">
        <v>-2302</v>
      </c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</row>
    <row r="37" spans="1:30" s="131" customFormat="1" ht="21.5">
      <c r="A37" s="133"/>
      <c r="E37" s="43">
        <f>SUM(E10:E36)</f>
        <v>200818</v>
      </c>
      <c r="F37" s="33"/>
      <c r="G37" s="43">
        <f>SUM(G10:G36)</f>
        <v>150682</v>
      </c>
      <c r="H37" s="33"/>
      <c r="I37" s="43">
        <f>SUM(I10:I36)</f>
        <v>96937</v>
      </c>
      <c r="J37" s="33"/>
      <c r="K37" s="43">
        <f>SUM(K10:K36)</f>
        <v>43591</v>
      </c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</row>
    <row r="38" spans="1:30" ht="14.5" customHeight="1">
      <c r="A38" s="124"/>
      <c r="E38" s="4"/>
      <c r="F38" s="2"/>
      <c r="G38" s="4"/>
      <c r="H38" s="2"/>
      <c r="I38" s="4"/>
      <c r="J38" s="2"/>
      <c r="K38" s="4"/>
    </row>
    <row r="39" spans="1:30" s="131" customFormat="1" ht="21.5">
      <c r="A39" s="134" t="s">
        <v>138</v>
      </c>
      <c r="E39" s="33"/>
      <c r="F39" s="33"/>
      <c r="G39" s="33"/>
      <c r="H39" s="33"/>
      <c r="I39" s="33"/>
      <c r="J39" s="33"/>
      <c r="K39" s="3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</row>
    <row r="40" spans="1:30" s="131" customFormat="1" ht="21.5">
      <c r="A40" s="133" t="s">
        <v>12</v>
      </c>
      <c r="E40" s="10">
        <v>-4747</v>
      </c>
      <c r="F40" s="33"/>
      <c r="G40" s="4">
        <v>-1793</v>
      </c>
      <c r="H40" s="33"/>
      <c r="I40" s="10">
        <v>-3977</v>
      </c>
      <c r="J40" s="33"/>
      <c r="K40" s="4">
        <v>-2276</v>
      </c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</row>
    <row r="41" spans="1:30" s="131" customFormat="1" ht="21.5">
      <c r="A41" s="133" t="s">
        <v>14</v>
      </c>
      <c r="E41" s="10">
        <v>918</v>
      </c>
      <c r="F41" s="33"/>
      <c r="G41" s="4">
        <v>1189</v>
      </c>
      <c r="H41" s="33"/>
      <c r="I41" s="10">
        <v>1017</v>
      </c>
      <c r="J41" s="33"/>
      <c r="K41" s="4">
        <v>150</v>
      </c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</row>
    <row r="42" spans="1:30" s="131" customFormat="1" ht="21.5">
      <c r="A42" s="133" t="s">
        <v>15</v>
      </c>
      <c r="E42" s="10">
        <v>-22621</v>
      </c>
      <c r="F42" s="33"/>
      <c r="G42" s="4">
        <v>-54608</v>
      </c>
      <c r="H42" s="33"/>
      <c r="I42" s="10">
        <v>-1334</v>
      </c>
      <c r="J42" s="33"/>
      <c r="K42" s="4">
        <v>-99</v>
      </c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</row>
    <row r="43" spans="1:30" s="131" customFormat="1" ht="21.5">
      <c r="A43" s="133" t="s">
        <v>139</v>
      </c>
      <c r="E43" s="10">
        <v>-28956</v>
      </c>
      <c r="F43" s="33"/>
      <c r="G43" s="4">
        <v>3360</v>
      </c>
      <c r="H43" s="33"/>
      <c r="I43" s="10">
        <v>-29719</v>
      </c>
      <c r="J43" s="33"/>
      <c r="K43" s="4">
        <v>39</v>
      </c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</row>
    <row r="44" spans="1:30" s="131" customFormat="1" ht="21.5">
      <c r="A44" s="133" t="s">
        <v>19</v>
      </c>
      <c r="E44" s="10">
        <v>3705</v>
      </c>
      <c r="F44" s="33"/>
      <c r="G44" s="4">
        <v>-9540</v>
      </c>
      <c r="H44" s="33"/>
      <c r="I44" s="10">
        <v>0</v>
      </c>
      <c r="J44" s="33"/>
      <c r="K44" s="4">
        <v>-599</v>
      </c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</row>
    <row r="45" spans="1:30" s="131" customFormat="1" ht="21.5" hidden="1">
      <c r="A45" s="133" t="s">
        <v>20</v>
      </c>
      <c r="E45" s="10">
        <v>0</v>
      </c>
      <c r="F45" s="33"/>
      <c r="G45" s="4">
        <v>0</v>
      </c>
      <c r="H45" s="33"/>
      <c r="I45" s="10">
        <v>0</v>
      </c>
      <c r="J45" s="33"/>
      <c r="K45" s="4">
        <v>0</v>
      </c>
    </row>
    <row r="46" spans="1:30" s="131" customFormat="1" ht="21.5">
      <c r="A46" s="133" t="s">
        <v>21</v>
      </c>
      <c r="E46" s="10">
        <v>10746</v>
      </c>
      <c r="F46" s="33"/>
      <c r="G46" s="4">
        <v>4106</v>
      </c>
      <c r="H46" s="33"/>
      <c r="I46" s="10">
        <v>10707</v>
      </c>
      <c r="J46" s="33"/>
      <c r="K46" s="4">
        <v>1671</v>
      </c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</row>
    <row r="47" spans="1:30" s="131" customFormat="1" ht="21.5">
      <c r="A47" s="133" t="s">
        <v>33</v>
      </c>
      <c r="E47" s="10">
        <v>-851</v>
      </c>
      <c r="F47" s="33"/>
      <c r="G47" s="4">
        <v>6971</v>
      </c>
      <c r="H47" s="33"/>
      <c r="I47" s="10">
        <v>-1181</v>
      </c>
      <c r="J47" s="33"/>
      <c r="K47" s="4">
        <v>6538</v>
      </c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</row>
    <row r="48" spans="1:30" s="131" customFormat="1" ht="21.5" hidden="1">
      <c r="A48" s="133" t="s">
        <v>35</v>
      </c>
      <c r="E48" s="10"/>
      <c r="F48" s="33"/>
      <c r="G48" s="4">
        <v>0</v>
      </c>
      <c r="H48" s="10"/>
      <c r="I48" s="10"/>
      <c r="J48" s="10"/>
      <c r="K48" s="4">
        <v>0</v>
      </c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</row>
    <row r="49" spans="1:30" s="131" customFormat="1" ht="21.5">
      <c r="A49" s="133" t="s">
        <v>36</v>
      </c>
      <c r="E49" s="10">
        <v>143</v>
      </c>
      <c r="F49" s="33"/>
      <c r="G49" s="4">
        <v>-2022</v>
      </c>
      <c r="H49" s="33"/>
      <c r="I49" s="10">
        <v>-5</v>
      </c>
      <c r="J49" s="33"/>
      <c r="K49" s="4">
        <v>-2049</v>
      </c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</row>
    <row r="50" spans="1:30" s="131" customFormat="1" ht="21.5">
      <c r="A50" s="133" t="s">
        <v>24</v>
      </c>
      <c r="E50" s="10">
        <v>0</v>
      </c>
      <c r="F50" s="33"/>
      <c r="G50" s="10">
        <v>100</v>
      </c>
      <c r="H50" s="33"/>
      <c r="I50" s="10">
        <v>0</v>
      </c>
      <c r="J50" s="33"/>
      <c r="K50" s="10">
        <v>0</v>
      </c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</row>
    <row r="51" spans="1:30" s="131" customFormat="1" ht="21.5">
      <c r="A51" s="133" t="s">
        <v>43</v>
      </c>
      <c r="E51" s="10">
        <v>-25386</v>
      </c>
      <c r="F51" s="33"/>
      <c r="G51" s="4">
        <v>-32563</v>
      </c>
      <c r="H51" s="33"/>
      <c r="I51" s="10">
        <v>-22387</v>
      </c>
      <c r="J51" s="33"/>
      <c r="K51" s="4">
        <v>-22696</v>
      </c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</row>
    <row r="52" spans="1:30" s="131" customFormat="1" ht="21.5">
      <c r="A52" s="136" t="s">
        <v>50</v>
      </c>
      <c r="E52" s="10">
        <v>-63494</v>
      </c>
      <c r="F52" s="33"/>
      <c r="G52" s="4">
        <v>35886</v>
      </c>
      <c r="H52" s="33"/>
      <c r="I52" s="10">
        <v>-18232</v>
      </c>
      <c r="J52" s="33"/>
      <c r="K52" s="4">
        <v>6533</v>
      </c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</row>
    <row r="53" spans="1:30" s="131" customFormat="1" ht="21.5" hidden="1">
      <c r="A53" s="136" t="s">
        <v>51</v>
      </c>
      <c r="E53" s="10"/>
      <c r="F53" s="10"/>
      <c r="G53" s="4">
        <v>0</v>
      </c>
      <c r="H53" s="10"/>
      <c r="I53" s="10"/>
      <c r="J53" s="10"/>
      <c r="K53" s="4">
        <v>0</v>
      </c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</row>
    <row r="54" spans="1:30" s="131" customFormat="1" ht="21.5" hidden="1">
      <c r="A54" s="133" t="s">
        <v>140</v>
      </c>
      <c r="E54" s="10"/>
      <c r="F54" s="33"/>
      <c r="G54" s="4">
        <v>0</v>
      </c>
      <c r="H54" s="33"/>
      <c r="I54" s="10"/>
      <c r="J54" s="33"/>
      <c r="K54" s="4">
        <v>0</v>
      </c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</row>
    <row r="55" spans="1:30" s="131" customFormat="1" ht="21.5">
      <c r="A55" s="133" t="s">
        <v>216</v>
      </c>
      <c r="E55" s="10">
        <v>2059</v>
      </c>
      <c r="F55" s="33"/>
      <c r="G55" s="4">
        <v>0</v>
      </c>
      <c r="H55" s="33"/>
      <c r="I55" s="10">
        <v>0</v>
      </c>
      <c r="J55" s="33"/>
      <c r="K55" s="4">
        <v>0</v>
      </c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</row>
    <row r="56" spans="1:30" s="131" customFormat="1" ht="21.5">
      <c r="A56" s="133" t="s">
        <v>53</v>
      </c>
      <c r="E56" s="10">
        <v>281</v>
      </c>
      <c r="F56" s="33"/>
      <c r="G56" s="4">
        <v>1654</v>
      </c>
      <c r="H56" s="33"/>
      <c r="I56" s="10">
        <v>-285</v>
      </c>
      <c r="J56" s="33"/>
      <c r="K56" s="4">
        <v>-61</v>
      </c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</row>
    <row r="57" spans="1:30" s="131" customFormat="1" ht="21.5" hidden="1">
      <c r="A57" s="133" t="s">
        <v>217</v>
      </c>
      <c r="E57" s="10"/>
      <c r="F57" s="33"/>
      <c r="G57" s="4"/>
      <c r="H57" s="33"/>
      <c r="I57" s="10"/>
      <c r="J57" s="33"/>
      <c r="K57" s="4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</row>
    <row r="58" spans="1:30" s="131" customFormat="1" ht="21.5" hidden="1">
      <c r="A58" s="133" t="s">
        <v>62</v>
      </c>
      <c r="E58" s="10"/>
      <c r="F58" s="33"/>
      <c r="G58" s="4"/>
      <c r="H58" s="33"/>
      <c r="I58" s="10"/>
      <c r="J58" s="33"/>
      <c r="K58" s="4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</row>
    <row r="59" spans="1:30" s="131" customFormat="1" ht="21.5">
      <c r="A59" s="133" t="s">
        <v>218</v>
      </c>
      <c r="E59" s="10">
        <v>-2059</v>
      </c>
      <c r="F59" s="33"/>
      <c r="G59" s="4">
        <v>0</v>
      </c>
      <c r="H59" s="33"/>
      <c r="I59" s="10">
        <v>0</v>
      </c>
      <c r="J59" s="33"/>
      <c r="K59" s="4">
        <v>0</v>
      </c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</row>
    <row r="60" spans="1:30" s="131" customFormat="1" ht="21.5">
      <c r="A60" s="133" t="s">
        <v>141</v>
      </c>
      <c r="E60" s="36">
        <v>859</v>
      </c>
      <c r="F60" s="33"/>
      <c r="G60" s="26">
        <v>790</v>
      </c>
      <c r="H60" s="33"/>
      <c r="I60" s="36">
        <v>0</v>
      </c>
      <c r="J60" s="33"/>
      <c r="K60" s="26">
        <v>-519</v>
      </c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</row>
    <row r="61" spans="1:30" s="131" customFormat="1" ht="21.5">
      <c r="A61" s="133" t="s">
        <v>142</v>
      </c>
      <c r="E61" s="44">
        <f>SUM(E40:E60,E37)</f>
        <v>71415</v>
      </c>
      <c r="F61" s="37"/>
      <c r="G61" s="44">
        <f>SUM(G40:G60,G37)</f>
        <v>104212</v>
      </c>
      <c r="H61" s="33"/>
      <c r="I61" s="44">
        <f>SUM(I40:I60,I37)</f>
        <v>31541</v>
      </c>
      <c r="J61" s="33"/>
      <c r="K61" s="44">
        <f>SUM(K40:K60,K37)</f>
        <v>30223</v>
      </c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</row>
    <row r="62" spans="1:30" s="131" customFormat="1" ht="22.5" customHeight="1">
      <c r="A62" s="133" t="s">
        <v>143</v>
      </c>
      <c r="D62" s="137"/>
      <c r="E62" s="47">
        <v>-35315</v>
      </c>
      <c r="F62" s="33"/>
      <c r="G62" s="4">
        <v>-40636</v>
      </c>
      <c r="H62" s="33"/>
      <c r="I62" s="47">
        <v>-26062</v>
      </c>
      <c r="J62" s="33"/>
      <c r="K62" s="4">
        <v>-24780</v>
      </c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</row>
    <row r="63" spans="1:30" s="131" customFormat="1" ht="22.5" customHeight="1">
      <c r="A63" s="133" t="s">
        <v>144</v>
      </c>
      <c r="D63" s="137"/>
      <c r="E63" s="47">
        <v>0</v>
      </c>
      <c r="F63" s="33"/>
      <c r="G63" s="4">
        <v>2029</v>
      </c>
      <c r="H63" s="34"/>
      <c r="I63" s="24">
        <v>0</v>
      </c>
      <c r="J63" s="34"/>
      <c r="K63" s="4">
        <v>2029</v>
      </c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</row>
    <row r="64" spans="1:30" s="131" customFormat="1" ht="21.65" customHeight="1">
      <c r="A64" s="133" t="s">
        <v>145</v>
      </c>
      <c r="E64" s="47">
        <v>-341</v>
      </c>
      <c r="F64" s="33"/>
      <c r="G64" s="72">
        <v>-544</v>
      </c>
      <c r="H64" s="34"/>
      <c r="I64" s="72">
        <v>-60</v>
      </c>
      <c r="J64" s="34"/>
      <c r="K64" s="72">
        <v>-126</v>
      </c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</row>
    <row r="65" spans="1:30" s="139" customFormat="1" ht="21.65" customHeight="1">
      <c r="A65" s="138" t="s">
        <v>219</v>
      </c>
      <c r="E65" s="45">
        <f>SUM(E61,E62:E64)</f>
        <v>35759</v>
      </c>
      <c r="F65" s="39"/>
      <c r="G65" s="45">
        <f>SUM(G61,G62:G64)</f>
        <v>65061</v>
      </c>
      <c r="H65" s="39"/>
      <c r="I65" s="45">
        <f>SUM(I61,I62:I64)</f>
        <v>5419</v>
      </c>
      <c r="J65" s="39"/>
      <c r="K65" s="45">
        <f>SUM(K61,K62:K64)</f>
        <v>7346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</row>
    <row r="66" spans="1:30" ht="19.5" customHeight="1">
      <c r="A66" s="141"/>
      <c r="E66" s="48"/>
      <c r="F66" s="2"/>
      <c r="G66" s="48"/>
      <c r="H66" s="2"/>
      <c r="I66" s="48"/>
      <c r="J66" s="2"/>
      <c r="K66" s="48"/>
    </row>
    <row r="67" spans="1:30" ht="21.65" customHeight="1">
      <c r="A67" s="80" t="s">
        <v>0</v>
      </c>
      <c r="B67" s="120"/>
      <c r="C67" s="120"/>
      <c r="D67" s="120"/>
      <c r="E67" s="120"/>
      <c r="F67" s="120"/>
      <c r="G67" s="120"/>
      <c r="I67" s="120"/>
      <c r="J67" s="120"/>
      <c r="K67" s="120"/>
    </row>
    <row r="68" spans="1:30" ht="21.65" customHeight="1">
      <c r="A68" s="80" t="s">
        <v>117</v>
      </c>
      <c r="B68" s="120"/>
      <c r="C68" s="120"/>
      <c r="D68" s="120"/>
      <c r="E68" s="120"/>
      <c r="F68" s="120"/>
      <c r="G68" s="120"/>
      <c r="I68" s="120"/>
      <c r="J68" s="120"/>
      <c r="K68" s="120"/>
    </row>
    <row r="69" spans="1:30" ht="10.5" customHeight="1">
      <c r="A69" s="120"/>
      <c r="B69" s="120"/>
      <c r="C69" s="120"/>
      <c r="D69" s="120"/>
      <c r="E69" s="120"/>
      <c r="F69" s="120"/>
      <c r="G69" s="120"/>
      <c r="I69" s="120"/>
      <c r="J69" s="120"/>
      <c r="K69" s="120"/>
    </row>
    <row r="70" spans="1:30" ht="21.65" customHeight="1">
      <c r="A70" s="139"/>
      <c r="B70" s="139"/>
      <c r="C70" s="139"/>
      <c r="D70" s="139"/>
      <c r="E70" s="221" t="s">
        <v>2</v>
      </c>
      <c r="F70" s="221"/>
      <c r="G70" s="221"/>
      <c r="H70" s="125"/>
      <c r="I70" s="221" t="s">
        <v>3</v>
      </c>
      <c r="J70" s="221"/>
      <c r="K70" s="221"/>
    </row>
    <row r="71" spans="1:30" ht="21.65" customHeight="1">
      <c r="A71" s="120"/>
      <c r="B71" s="120"/>
      <c r="C71" s="120"/>
      <c r="D71" s="120"/>
      <c r="E71" s="214" t="s">
        <v>85</v>
      </c>
      <c r="F71" s="214"/>
      <c r="G71" s="214"/>
      <c r="H71" s="126"/>
      <c r="I71" s="214" t="s">
        <v>85</v>
      </c>
      <c r="J71" s="214"/>
      <c r="K71" s="214"/>
    </row>
    <row r="72" spans="1:30" ht="21.65" customHeight="1">
      <c r="E72" s="214" t="s">
        <v>118</v>
      </c>
      <c r="F72" s="214"/>
      <c r="G72" s="214"/>
      <c r="H72" s="126"/>
      <c r="I72" s="214" t="s">
        <v>118</v>
      </c>
      <c r="J72" s="214"/>
      <c r="K72" s="214"/>
    </row>
    <row r="73" spans="1:30" ht="21.65" customHeight="1">
      <c r="E73" s="127">
        <v>2569</v>
      </c>
      <c r="F73" s="128"/>
      <c r="G73" s="127">
        <v>2568</v>
      </c>
      <c r="H73" s="128"/>
      <c r="I73" s="127">
        <v>2569</v>
      </c>
      <c r="J73" s="128"/>
      <c r="K73" s="127">
        <v>2568</v>
      </c>
    </row>
    <row r="74" spans="1:30" ht="21.65" customHeight="1">
      <c r="A74" s="124"/>
      <c r="C74" s="142"/>
      <c r="D74" s="143"/>
      <c r="E74" s="220" t="s">
        <v>8</v>
      </c>
      <c r="F74" s="220"/>
      <c r="G74" s="220"/>
      <c r="H74" s="220"/>
      <c r="I74" s="220"/>
      <c r="J74" s="220"/>
      <c r="K74" s="220"/>
    </row>
    <row r="75" spans="1:30" s="131" customFormat="1" ht="21.65" customHeight="1">
      <c r="A75" s="130" t="s">
        <v>146</v>
      </c>
      <c r="E75" s="137"/>
      <c r="F75" s="137"/>
      <c r="G75" s="137"/>
      <c r="H75" s="137"/>
      <c r="I75" s="137"/>
      <c r="J75" s="137"/>
      <c r="K75" s="137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</row>
    <row r="76" spans="1:30" s="131" customFormat="1" ht="22" customHeight="1">
      <c r="A76" s="133" t="s">
        <v>198</v>
      </c>
      <c r="E76" s="10">
        <v>0</v>
      </c>
      <c r="F76" s="37"/>
      <c r="G76" s="70">
        <v>0</v>
      </c>
      <c r="H76" s="73"/>
      <c r="I76" s="72">
        <v>-12730</v>
      </c>
      <c r="J76" s="74"/>
      <c r="K76" s="35">
        <v>-2220</v>
      </c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</row>
    <row r="77" spans="1:30" s="131" customFormat="1" ht="22" customHeight="1">
      <c r="A77" s="133" t="s">
        <v>199</v>
      </c>
      <c r="E77" s="10">
        <v>0</v>
      </c>
      <c r="F77" s="37"/>
      <c r="G77" s="70">
        <v>0</v>
      </c>
      <c r="H77" s="73"/>
      <c r="I77" s="72">
        <v>11500</v>
      </c>
      <c r="J77" s="74"/>
      <c r="K77" s="35">
        <v>18000</v>
      </c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</row>
    <row r="78" spans="1:30" s="131" customFormat="1" ht="23.5" hidden="1" customHeight="1">
      <c r="A78" s="133" t="s">
        <v>147</v>
      </c>
      <c r="E78" s="10"/>
      <c r="F78" s="37"/>
      <c r="G78" s="10"/>
      <c r="H78" s="37"/>
      <c r="I78" s="10"/>
      <c r="J78" s="37"/>
      <c r="K78" s="10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</row>
    <row r="79" spans="1:30" s="131" customFormat="1" ht="21.65" hidden="1" customHeight="1">
      <c r="A79" s="133" t="s">
        <v>148</v>
      </c>
      <c r="E79" s="10"/>
      <c r="F79" s="37"/>
      <c r="G79" s="10"/>
      <c r="H79" s="37"/>
      <c r="I79" s="10"/>
      <c r="J79" s="37"/>
      <c r="K79" s="10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</row>
    <row r="80" spans="1:30" s="131" customFormat="1" ht="23.5" hidden="1" customHeight="1">
      <c r="A80" s="133" t="s">
        <v>149</v>
      </c>
      <c r="E80" s="10">
        <v>0</v>
      </c>
      <c r="F80" s="37"/>
      <c r="G80" s="70">
        <v>0</v>
      </c>
      <c r="H80" s="74"/>
      <c r="I80" s="70">
        <v>0</v>
      </c>
      <c r="J80" s="74"/>
      <c r="K80" s="70">
        <v>0</v>
      </c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</row>
    <row r="81" spans="1:30" s="131" customFormat="1" ht="23.5" hidden="1" customHeight="1">
      <c r="A81" s="133" t="s">
        <v>150</v>
      </c>
      <c r="E81" s="10"/>
      <c r="F81" s="37"/>
      <c r="G81" s="10"/>
      <c r="H81" s="37"/>
      <c r="I81" s="10"/>
      <c r="J81" s="37"/>
      <c r="K81" s="10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</row>
    <row r="82" spans="1:30" s="131" customFormat="1" ht="23.5" customHeight="1">
      <c r="A82" s="133" t="s">
        <v>151</v>
      </c>
      <c r="E82" s="10">
        <v>-17060</v>
      </c>
      <c r="F82" s="37"/>
      <c r="G82" s="35">
        <v>-125941</v>
      </c>
      <c r="H82" s="74"/>
      <c r="I82" s="35">
        <v>-9600</v>
      </c>
      <c r="J82" s="74"/>
      <c r="K82" s="35">
        <v>-110883</v>
      </c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</row>
    <row r="83" spans="1:30" s="131" customFormat="1" ht="23.5" hidden="1" customHeight="1">
      <c r="A83" s="133" t="s">
        <v>152</v>
      </c>
      <c r="E83" s="10"/>
      <c r="F83" s="10"/>
      <c r="G83" s="10">
        <v>0</v>
      </c>
      <c r="H83" s="10"/>
      <c r="I83" s="10"/>
      <c r="J83" s="10"/>
      <c r="K83" s="10">
        <v>0</v>
      </c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</row>
    <row r="84" spans="1:30" s="131" customFormat="1" ht="23.5" customHeight="1">
      <c r="A84" s="133" t="s">
        <v>153</v>
      </c>
      <c r="E84" s="10">
        <v>-71</v>
      </c>
      <c r="F84" s="37"/>
      <c r="G84" s="35">
        <v>-4272</v>
      </c>
      <c r="H84" s="74"/>
      <c r="I84" s="35">
        <v>-36</v>
      </c>
      <c r="J84" s="74"/>
      <c r="K84" s="35">
        <v>-2950</v>
      </c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</row>
    <row r="85" spans="1:30" s="131" customFormat="1" ht="22" customHeight="1">
      <c r="A85" s="133" t="s">
        <v>154</v>
      </c>
      <c r="E85" s="37">
        <v>241</v>
      </c>
      <c r="F85" s="33"/>
      <c r="G85" s="74">
        <v>335</v>
      </c>
      <c r="H85" s="34"/>
      <c r="I85" s="74">
        <v>46</v>
      </c>
      <c r="J85" s="34"/>
      <c r="K85" s="35">
        <v>149</v>
      </c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</row>
    <row r="86" spans="1:30" s="131" customFormat="1" ht="21.65" customHeight="1">
      <c r="A86" s="133" t="s">
        <v>155</v>
      </c>
      <c r="E86" s="10">
        <v>2</v>
      </c>
      <c r="F86" s="10"/>
      <c r="G86" s="70">
        <v>0</v>
      </c>
      <c r="H86" s="70"/>
      <c r="I86" s="70">
        <v>0</v>
      </c>
      <c r="J86" s="70"/>
      <c r="K86" s="70">
        <v>0</v>
      </c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</row>
    <row r="87" spans="1:30" s="131" customFormat="1" ht="23.15" customHeight="1">
      <c r="A87" s="133" t="s">
        <v>156</v>
      </c>
      <c r="E87" s="36">
        <v>1</v>
      </c>
      <c r="F87" s="11"/>
      <c r="G87" s="36">
        <v>0</v>
      </c>
      <c r="H87" s="75"/>
      <c r="I87" s="37">
        <v>174</v>
      </c>
      <c r="J87" s="32"/>
      <c r="K87" s="35">
        <v>829</v>
      </c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</row>
    <row r="88" spans="1:30" s="139" customFormat="1" ht="21.65" customHeight="1">
      <c r="A88" s="138" t="s">
        <v>157</v>
      </c>
      <c r="E88" s="45">
        <f>SUM(E76:E87)</f>
        <v>-16887</v>
      </c>
      <c r="F88" s="39"/>
      <c r="G88" s="45">
        <f>SUM(G76:G87)</f>
        <v>-129878</v>
      </c>
      <c r="H88" s="39"/>
      <c r="I88" s="45">
        <f>SUM(I76:I87)</f>
        <v>-10646</v>
      </c>
      <c r="J88" s="39"/>
      <c r="K88" s="45">
        <f>SUM(K76:K87)</f>
        <v>-97075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ht="19.5" customHeight="1">
      <c r="A89" s="141"/>
      <c r="E89" s="48"/>
      <c r="F89" s="2"/>
      <c r="G89" s="48"/>
      <c r="H89" s="2"/>
      <c r="I89" s="48"/>
      <c r="J89" s="2"/>
      <c r="K89" s="48"/>
    </row>
    <row r="90" spans="1:30" s="131" customFormat="1" ht="23.15" customHeight="1">
      <c r="A90" s="130" t="s">
        <v>158</v>
      </c>
      <c r="E90" s="37"/>
      <c r="F90" s="33"/>
      <c r="G90" s="37"/>
      <c r="H90" s="33"/>
      <c r="I90" s="37"/>
      <c r="J90" s="33"/>
      <c r="K90" s="37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</row>
    <row r="91" spans="1:30" s="131" customFormat="1" ht="23.15" customHeight="1">
      <c r="A91" s="133" t="s">
        <v>225</v>
      </c>
      <c r="E91" s="10">
        <v>-837</v>
      </c>
      <c r="F91" s="37"/>
      <c r="G91" s="35">
        <v>93442</v>
      </c>
      <c r="H91" s="74"/>
      <c r="I91" s="35">
        <v>-10837</v>
      </c>
      <c r="J91" s="74"/>
      <c r="K91" s="35">
        <v>93391</v>
      </c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</row>
    <row r="92" spans="1:30" s="131" customFormat="1" ht="23.15" customHeight="1">
      <c r="A92" s="133" t="s">
        <v>159</v>
      </c>
      <c r="E92" s="10">
        <v>0</v>
      </c>
      <c r="F92" s="37"/>
      <c r="G92" s="70">
        <v>0</v>
      </c>
      <c r="H92" s="73"/>
      <c r="I92" s="35">
        <v>35000</v>
      </c>
      <c r="J92" s="74"/>
      <c r="K92" s="35">
        <v>43500</v>
      </c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</row>
    <row r="93" spans="1:30" s="131" customFormat="1" ht="23.15" customHeight="1">
      <c r="A93" s="133" t="s">
        <v>160</v>
      </c>
      <c r="E93" s="10">
        <v>0</v>
      </c>
      <c r="F93" s="37"/>
      <c r="G93" s="70">
        <v>0</v>
      </c>
      <c r="H93" s="73"/>
      <c r="I93" s="35">
        <v>-3000</v>
      </c>
      <c r="J93" s="74"/>
      <c r="K93" s="35">
        <v>-50100</v>
      </c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</row>
    <row r="94" spans="1:30" s="131" customFormat="1" ht="23.15" customHeight="1">
      <c r="A94" s="133" t="s">
        <v>161</v>
      </c>
      <c r="E94" s="10">
        <v>8350</v>
      </c>
      <c r="F94" s="37"/>
      <c r="G94" s="35">
        <v>55560</v>
      </c>
      <c r="H94" s="74"/>
      <c r="I94" s="24">
        <v>0</v>
      </c>
      <c r="J94" s="74"/>
      <c r="K94" s="35">
        <v>36100</v>
      </c>
      <c r="L94" s="38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</row>
    <row r="95" spans="1:30" s="131" customFormat="1" ht="23.15" customHeight="1">
      <c r="A95" s="133" t="s">
        <v>162</v>
      </c>
      <c r="E95" s="10">
        <v>-40809</v>
      </c>
      <c r="F95" s="37"/>
      <c r="G95" s="35">
        <v>-50740</v>
      </c>
      <c r="H95" s="74"/>
      <c r="I95" s="35">
        <v>-13260</v>
      </c>
      <c r="J95" s="74"/>
      <c r="K95" s="35">
        <v>-14853</v>
      </c>
      <c r="L95" s="38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</row>
    <row r="96" spans="1:30" s="131" customFormat="1" ht="23.15" customHeight="1">
      <c r="A96" s="133" t="s">
        <v>163</v>
      </c>
      <c r="E96" s="37">
        <v>-5404</v>
      </c>
      <c r="F96" s="37"/>
      <c r="G96" s="74">
        <v>-18793</v>
      </c>
      <c r="H96" s="74"/>
      <c r="I96" s="35">
        <v>-3264</v>
      </c>
      <c r="J96" s="74"/>
      <c r="K96" s="74">
        <v>-3082</v>
      </c>
      <c r="L96" s="38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</row>
    <row r="97" spans="1:30" s="131" customFormat="1" ht="23.15" customHeight="1">
      <c r="A97" s="133" t="s">
        <v>164</v>
      </c>
      <c r="E97" s="10">
        <v>0</v>
      </c>
      <c r="F97" s="37"/>
      <c r="G97" s="10">
        <v>296240</v>
      </c>
      <c r="H97" s="37"/>
      <c r="I97" s="10">
        <v>0</v>
      </c>
      <c r="J97" s="37"/>
      <c r="K97" s="10">
        <v>296240</v>
      </c>
      <c r="L97" s="38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</row>
    <row r="98" spans="1:30" ht="21" customHeight="1">
      <c r="A98" s="122" t="s">
        <v>165</v>
      </c>
      <c r="E98" s="10">
        <v>0</v>
      </c>
      <c r="F98" s="144"/>
      <c r="G98" s="10">
        <v>-300000</v>
      </c>
      <c r="H98" s="144"/>
      <c r="I98" s="10">
        <v>0</v>
      </c>
      <c r="J98" s="144"/>
      <c r="K98" s="10">
        <v>-300000</v>
      </c>
    </row>
    <row r="99" spans="1:30" ht="21" hidden="1" customHeight="1">
      <c r="A99" s="122" t="s">
        <v>182</v>
      </c>
      <c r="E99" s="10">
        <v>0</v>
      </c>
      <c r="F99" s="144"/>
      <c r="G99" s="10">
        <v>0</v>
      </c>
      <c r="H99" s="144"/>
      <c r="I99" s="10">
        <v>0</v>
      </c>
      <c r="J99" s="144"/>
      <c r="K99" s="10">
        <v>0</v>
      </c>
    </row>
    <row r="100" spans="1:30" s="139" customFormat="1" ht="23.15" customHeight="1">
      <c r="A100" s="138" t="s">
        <v>220</v>
      </c>
      <c r="E100" s="45">
        <f>SUM(E91:E99)</f>
        <v>-38700</v>
      </c>
      <c r="F100" s="39"/>
      <c r="G100" s="45">
        <f>SUM(G91:G99)</f>
        <v>75709</v>
      </c>
      <c r="H100" s="39"/>
      <c r="I100" s="45">
        <f>SUM(I91:I99)</f>
        <v>4639</v>
      </c>
      <c r="J100" s="39"/>
      <c r="K100" s="45">
        <f>SUM(K91:K98)</f>
        <v>101196</v>
      </c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s="131" customFormat="1" ht="23.15" customHeight="1">
      <c r="A101" s="138"/>
      <c r="E101" s="37"/>
      <c r="F101" s="33"/>
      <c r="G101" s="37"/>
      <c r="H101" s="33"/>
      <c r="I101" s="37"/>
      <c r="J101" s="33"/>
      <c r="K101" s="37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</row>
    <row r="102" spans="1:30" s="139" customFormat="1" ht="23.15" customHeight="1">
      <c r="A102" s="138" t="s">
        <v>193</v>
      </c>
      <c r="E102" s="46">
        <f>SUM(E65,E88,E100)</f>
        <v>-19828</v>
      </c>
      <c r="F102" s="39"/>
      <c r="G102" s="46">
        <f>SUM(G65,G88,G100)</f>
        <v>10892</v>
      </c>
      <c r="H102" s="39"/>
      <c r="I102" s="46">
        <f>SUM(I65,I88,I100)</f>
        <v>-588</v>
      </c>
      <c r="J102" s="39"/>
      <c r="K102" s="46">
        <f>SUM(K65,K88,K100)</f>
        <v>11467</v>
      </c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s="131" customFormat="1" ht="23.15" customHeight="1">
      <c r="A103" s="133" t="s">
        <v>166</v>
      </c>
      <c r="E103" s="42">
        <f>'BS 3-5'!F10</f>
        <v>128206</v>
      </c>
      <c r="F103" s="33"/>
      <c r="G103" s="2">
        <v>120901</v>
      </c>
      <c r="H103" s="33"/>
      <c r="I103" s="42">
        <f>'BS 3-5'!J10</f>
        <v>44044</v>
      </c>
      <c r="J103" s="33"/>
      <c r="K103" s="2">
        <v>33468</v>
      </c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</row>
    <row r="104" spans="1:30" s="139" customFormat="1" ht="23.15" customHeight="1" thickBot="1">
      <c r="A104" s="138" t="s">
        <v>203</v>
      </c>
      <c r="E104" s="49">
        <f>SUM(E102:E103)</f>
        <v>108378</v>
      </c>
      <c r="F104" s="39"/>
      <c r="G104" s="49">
        <f>SUM(G102:G103)</f>
        <v>131793</v>
      </c>
      <c r="H104" s="39"/>
      <c r="I104" s="49">
        <f>SUM(I102:I103)</f>
        <v>43456</v>
      </c>
      <c r="J104" s="39"/>
      <c r="K104" s="49">
        <f>SUM(K102:K103)</f>
        <v>44935</v>
      </c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s="131" customFormat="1" ht="23.15" customHeight="1" thickTop="1">
      <c r="A105" s="133"/>
      <c r="E105" s="132"/>
      <c r="F105" s="34"/>
      <c r="G105" s="132"/>
      <c r="H105" s="34"/>
      <c r="I105" s="132"/>
      <c r="J105" s="34"/>
      <c r="K105" s="34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</row>
    <row r="106" spans="1:30" ht="21.65" hidden="1" customHeight="1">
      <c r="A106" s="80" t="s">
        <v>0</v>
      </c>
      <c r="B106" s="120"/>
      <c r="C106" s="120"/>
      <c r="D106" s="120"/>
      <c r="E106" s="120"/>
      <c r="F106" s="120"/>
      <c r="G106" s="120"/>
      <c r="I106" s="120"/>
      <c r="J106" s="120"/>
      <c r="K106" s="120"/>
    </row>
    <row r="107" spans="1:30" ht="21.65" hidden="1" customHeight="1">
      <c r="A107" s="80" t="s">
        <v>117</v>
      </c>
      <c r="B107" s="120"/>
      <c r="C107" s="120"/>
      <c r="D107" s="120"/>
      <c r="E107" s="120"/>
      <c r="F107" s="120"/>
      <c r="G107" s="120"/>
      <c r="I107" s="120"/>
      <c r="J107" s="120"/>
      <c r="K107" s="120"/>
    </row>
    <row r="108" spans="1:30" ht="10.5" hidden="1" customHeight="1">
      <c r="A108" s="120"/>
      <c r="B108" s="120"/>
      <c r="C108" s="120"/>
      <c r="D108" s="120"/>
      <c r="E108" s="120"/>
      <c r="F108" s="120"/>
      <c r="G108" s="120"/>
      <c r="I108" s="120"/>
      <c r="J108" s="120"/>
      <c r="K108" s="120"/>
    </row>
    <row r="109" spans="1:30" ht="21.65" hidden="1" customHeight="1">
      <c r="A109" s="139"/>
      <c r="B109" s="139"/>
      <c r="C109" s="139"/>
      <c r="D109" s="139"/>
      <c r="E109" s="221" t="s">
        <v>2</v>
      </c>
      <c r="F109" s="221"/>
      <c r="G109" s="221"/>
      <c r="H109" s="125"/>
      <c r="I109" s="221" t="s">
        <v>3</v>
      </c>
      <c r="J109" s="221"/>
      <c r="K109" s="221"/>
    </row>
    <row r="110" spans="1:30" ht="21.65" hidden="1" customHeight="1">
      <c r="A110" s="120"/>
      <c r="B110" s="120"/>
      <c r="C110" s="120"/>
      <c r="D110" s="120"/>
      <c r="E110" s="214" t="s">
        <v>196</v>
      </c>
      <c r="F110" s="214"/>
      <c r="G110" s="214"/>
      <c r="H110" s="126"/>
      <c r="I110" s="214" t="s">
        <v>196</v>
      </c>
      <c r="J110" s="214"/>
      <c r="K110" s="214"/>
    </row>
    <row r="111" spans="1:30" ht="21.65" hidden="1" customHeight="1">
      <c r="E111" s="214" t="s">
        <v>195</v>
      </c>
      <c r="F111" s="214"/>
      <c r="G111" s="214"/>
      <c r="H111" s="126"/>
      <c r="I111" s="214" t="s">
        <v>195</v>
      </c>
      <c r="J111" s="214"/>
      <c r="K111" s="214"/>
    </row>
    <row r="112" spans="1:30" ht="21.65" hidden="1" customHeight="1">
      <c r="E112" s="127">
        <v>2568</v>
      </c>
      <c r="F112" s="128"/>
      <c r="G112" s="127">
        <v>2567</v>
      </c>
      <c r="H112" s="128"/>
      <c r="I112" s="127">
        <v>2568</v>
      </c>
      <c r="J112" s="128"/>
      <c r="K112" s="127">
        <v>2567</v>
      </c>
    </row>
    <row r="113" spans="1:30" ht="21.65" hidden="1" customHeight="1">
      <c r="A113" s="124"/>
      <c r="C113" s="142"/>
      <c r="D113" s="143"/>
      <c r="E113" s="220" t="s">
        <v>8</v>
      </c>
      <c r="F113" s="220"/>
      <c r="G113" s="220"/>
      <c r="H113" s="220"/>
      <c r="I113" s="220"/>
      <c r="J113" s="220"/>
      <c r="K113" s="220"/>
    </row>
    <row r="114" spans="1:30" ht="21.65" hidden="1" customHeight="1">
      <c r="A114" s="124"/>
      <c r="C114" s="142"/>
      <c r="D114" s="143"/>
      <c r="E114" s="129"/>
      <c r="F114" s="129"/>
      <c r="G114" s="129"/>
      <c r="H114" s="129"/>
      <c r="I114" s="129"/>
      <c r="J114" s="129"/>
      <c r="K114" s="129"/>
    </row>
    <row r="115" spans="1:30" ht="21.65" hidden="1" customHeight="1">
      <c r="A115" s="124"/>
      <c r="C115" s="142"/>
      <c r="D115" s="143"/>
      <c r="E115" s="129"/>
      <c r="F115" s="129"/>
      <c r="G115" s="129"/>
      <c r="H115" s="129"/>
      <c r="I115" s="129"/>
      <c r="J115" s="129"/>
      <c r="K115" s="129"/>
    </row>
    <row r="116" spans="1:30" ht="21.65" hidden="1" customHeight="1">
      <c r="A116" s="80" t="s">
        <v>0</v>
      </c>
      <c r="C116" s="142"/>
      <c r="D116" s="143"/>
      <c r="E116" s="129"/>
      <c r="F116" s="129"/>
      <c r="G116" s="129"/>
      <c r="H116" s="129"/>
      <c r="I116" s="129"/>
      <c r="J116" s="129"/>
      <c r="K116" s="129"/>
    </row>
    <row r="117" spans="1:30" ht="19.5" hidden="1" customHeight="1">
      <c r="A117" s="80" t="s">
        <v>117</v>
      </c>
      <c r="C117" s="142"/>
      <c r="D117" s="143"/>
      <c r="E117" s="129"/>
      <c r="F117" s="129"/>
      <c r="G117" s="129"/>
      <c r="H117" s="129"/>
      <c r="I117" s="129"/>
      <c r="J117" s="129"/>
      <c r="K117" s="129"/>
    </row>
    <row r="118" spans="1:30" ht="6" hidden="1" customHeight="1">
      <c r="A118" s="124"/>
      <c r="C118" s="142"/>
      <c r="D118" s="143"/>
      <c r="E118" s="129"/>
      <c r="F118" s="129"/>
      <c r="G118" s="129"/>
      <c r="H118" s="129"/>
      <c r="I118" s="129"/>
      <c r="J118" s="129"/>
      <c r="K118" s="129"/>
    </row>
    <row r="119" spans="1:30" ht="21.65" hidden="1" customHeight="1">
      <c r="A119" s="124"/>
      <c r="C119" s="142"/>
      <c r="D119" s="143"/>
      <c r="E119" s="221" t="s">
        <v>2</v>
      </c>
      <c r="F119" s="221"/>
      <c r="G119" s="221"/>
      <c r="H119" s="125"/>
      <c r="I119" s="221" t="s">
        <v>3</v>
      </c>
      <c r="J119" s="221"/>
      <c r="K119" s="221"/>
    </row>
    <row r="120" spans="1:30" ht="21.65" hidden="1" customHeight="1">
      <c r="A120" s="124"/>
      <c r="C120" s="142"/>
      <c r="D120" s="143"/>
      <c r="E120" s="214" t="s">
        <v>85</v>
      </c>
      <c r="F120" s="214"/>
      <c r="G120" s="214"/>
      <c r="H120" s="126"/>
      <c r="I120" s="214" t="s">
        <v>85</v>
      </c>
      <c r="J120" s="214"/>
      <c r="K120" s="214"/>
    </row>
    <row r="121" spans="1:30" ht="21.65" hidden="1" customHeight="1">
      <c r="A121" s="124"/>
      <c r="C121" s="142"/>
      <c r="D121" s="143"/>
      <c r="E121" s="214" t="s">
        <v>118</v>
      </c>
      <c r="F121" s="214"/>
      <c r="G121" s="214"/>
      <c r="H121" s="126"/>
      <c r="I121" s="214" t="s">
        <v>118</v>
      </c>
      <c r="J121" s="214"/>
      <c r="K121" s="214"/>
    </row>
    <row r="122" spans="1:30" ht="21.65" hidden="1" customHeight="1">
      <c r="A122" s="124"/>
      <c r="C122" s="142"/>
      <c r="D122" s="143"/>
      <c r="E122" s="127">
        <v>2569</v>
      </c>
      <c r="F122" s="128"/>
      <c r="G122" s="127">
        <v>2568</v>
      </c>
      <c r="H122" s="128"/>
      <c r="I122" s="127">
        <v>2569</v>
      </c>
      <c r="J122" s="128"/>
      <c r="K122" s="127">
        <v>2568</v>
      </c>
    </row>
    <row r="123" spans="1:30" ht="21.65" hidden="1" customHeight="1">
      <c r="A123" s="124"/>
      <c r="C123" s="142"/>
      <c r="D123" s="143"/>
      <c r="E123" s="220" t="s">
        <v>8</v>
      </c>
      <c r="F123" s="220"/>
      <c r="G123" s="220"/>
      <c r="H123" s="220"/>
      <c r="I123" s="220"/>
      <c r="J123" s="220"/>
      <c r="K123" s="220"/>
    </row>
    <row r="124" spans="1:30" s="131" customFormat="1" ht="23.15" customHeight="1">
      <c r="A124" s="130" t="s">
        <v>167</v>
      </c>
      <c r="C124" s="131" t="s">
        <v>168</v>
      </c>
      <c r="E124" s="34"/>
      <c r="F124" s="34"/>
      <c r="G124" s="34"/>
      <c r="H124" s="34"/>
      <c r="I124" s="34"/>
      <c r="J124" s="34"/>
      <c r="K124" s="34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</row>
    <row r="125" spans="1:30" s="131" customFormat="1" ht="23.15" hidden="1" customHeight="1">
      <c r="A125" s="133" t="s">
        <v>169</v>
      </c>
      <c r="E125" s="3"/>
      <c r="F125" s="34"/>
      <c r="G125" s="3"/>
      <c r="H125" s="34"/>
      <c r="I125" s="3"/>
      <c r="J125" s="34"/>
      <c r="K125" s="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</row>
    <row r="126" spans="1:30" s="131" customFormat="1" ht="23.15" customHeight="1">
      <c r="A126" s="133" t="s">
        <v>183</v>
      </c>
      <c r="E126" s="3">
        <v>-910</v>
      </c>
      <c r="F126" s="34"/>
      <c r="G126" s="3">
        <v>-42156</v>
      </c>
      <c r="H126" s="34"/>
      <c r="I126" s="3">
        <v>246</v>
      </c>
      <c r="J126" s="34"/>
      <c r="K126" s="3">
        <v>-34425</v>
      </c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</row>
    <row r="127" spans="1:30" s="131" customFormat="1" ht="23.15" hidden="1" customHeight="1">
      <c r="A127" s="133" t="s">
        <v>170</v>
      </c>
      <c r="E127" s="10"/>
      <c r="F127" s="34"/>
      <c r="G127" s="10"/>
      <c r="H127" s="34"/>
      <c r="I127" s="10"/>
      <c r="J127" s="34"/>
      <c r="K127" s="10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</row>
    <row r="128" spans="1:30" s="131" customFormat="1" ht="23.15" hidden="1" customHeight="1">
      <c r="A128" s="133" t="s">
        <v>171</v>
      </c>
      <c r="E128" s="3"/>
      <c r="F128" s="34"/>
      <c r="G128" s="3">
        <v>0</v>
      </c>
      <c r="H128" s="34"/>
      <c r="I128" s="3"/>
      <c r="J128" s="34"/>
      <c r="K128" s="3">
        <v>0</v>
      </c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</row>
    <row r="129" spans="1:30" s="131" customFormat="1" ht="23.15" hidden="1" customHeight="1">
      <c r="A129" s="133" t="s">
        <v>179</v>
      </c>
      <c r="E129" s="3"/>
      <c r="F129" s="34"/>
      <c r="G129" s="3">
        <v>5779</v>
      </c>
      <c r="H129" s="34"/>
      <c r="I129" s="3"/>
      <c r="J129" s="34"/>
      <c r="K129" s="3">
        <v>5779</v>
      </c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</row>
    <row r="130" spans="1:30" s="131" customFormat="1" ht="23.15" customHeight="1">
      <c r="A130" s="133" t="s">
        <v>172</v>
      </c>
      <c r="E130" s="17">
        <v>0</v>
      </c>
      <c r="F130" s="34"/>
      <c r="G130" s="3">
        <v>5779</v>
      </c>
      <c r="H130" s="34"/>
      <c r="I130" s="17">
        <v>0</v>
      </c>
      <c r="J130" s="34"/>
      <c r="K130" s="5">
        <v>5779</v>
      </c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</row>
    <row r="131" spans="1:30" s="131" customFormat="1" ht="23.15" customHeight="1">
      <c r="A131" s="133" t="s">
        <v>191</v>
      </c>
      <c r="E131" s="3">
        <v>2647</v>
      </c>
      <c r="F131" s="34"/>
      <c r="G131" s="5">
        <v>2184</v>
      </c>
      <c r="H131" s="34"/>
      <c r="I131" s="10">
        <v>0</v>
      </c>
      <c r="J131" s="70"/>
      <c r="K131" s="17">
        <v>0</v>
      </c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</row>
    <row r="132" spans="1:30" s="131" customFormat="1" ht="23.15" hidden="1" customHeight="1">
      <c r="A132" s="133" t="s">
        <v>173</v>
      </c>
      <c r="E132" s="17"/>
      <c r="G132" s="17">
        <v>0</v>
      </c>
      <c r="I132" s="17"/>
      <c r="K132" s="17">
        <v>0</v>
      </c>
    </row>
    <row r="133" spans="1:30" s="131" customFormat="1" ht="23.15" hidden="1" customHeight="1">
      <c r="A133" s="133" t="s">
        <v>178</v>
      </c>
      <c r="E133" s="10"/>
      <c r="F133" s="33"/>
      <c r="G133" s="10">
        <v>0</v>
      </c>
      <c r="H133" s="70"/>
      <c r="I133" s="10"/>
      <c r="J133" s="34"/>
      <c r="K133" s="10">
        <v>0</v>
      </c>
    </row>
    <row r="134" spans="1:30" s="131" customFormat="1" ht="23.15" hidden="1" customHeight="1">
      <c r="A134" s="133" t="s">
        <v>192</v>
      </c>
      <c r="E134" s="4"/>
      <c r="F134" s="33"/>
      <c r="G134" s="17">
        <v>0</v>
      </c>
      <c r="H134" s="33"/>
      <c r="I134" s="4"/>
      <c r="J134" s="33"/>
      <c r="K134" s="17">
        <v>0</v>
      </c>
    </row>
    <row r="135" spans="1:30" s="131" customFormat="1" ht="23.15" hidden="1" customHeight="1">
      <c r="A135" s="133" t="s">
        <v>180</v>
      </c>
      <c r="E135" s="10"/>
      <c r="F135" s="33"/>
      <c r="G135" s="17">
        <v>0</v>
      </c>
      <c r="H135" s="34"/>
      <c r="I135" s="10"/>
      <c r="J135" s="34"/>
      <c r="K135" s="17">
        <v>0</v>
      </c>
    </row>
    <row r="136" spans="1:30" s="131" customFormat="1" ht="23.15" hidden="1" customHeight="1">
      <c r="A136" s="131" t="s">
        <v>202</v>
      </c>
      <c r="E136" s="35"/>
      <c r="F136" s="33"/>
      <c r="G136" s="17">
        <v>0</v>
      </c>
      <c r="H136" s="34"/>
      <c r="I136" s="35"/>
      <c r="J136" s="34"/>
      <c r="K136" s="17">
        <v>0</v>
      </c>
    </row>
    <row r="137" spans="1:30" s="131" customFormat="1" ht="23.15" customHeight="1">
      <c r="A137" s="131" t="s">
        <v>174</v>
      </c>
      <c r="E137" s="17">
        <v>0</v>
      </c>
      <c r="G137" s="10">
        <v>-1678</v>
      </c>
      <c r="H137" s="70"/>
      <c r="I137" s="10">
        <v>0</v>
      </c>
      <c r="J137" s="34"/>
      <c r="K137" s="10">
        <v>-1333</v>
      </c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</row>
    <row r="138" spans="1:30" ht="21" customHeight="1">
      <c r="A138" s="131"/>
      <c r="G138" s="17"/>
      <c r="J138" s="2">
        <f>J104-'BS 3-5'!I10</f>
        <v>0</v>
      </c>
      <c r="K138" s="17"/>
    </row>
    <row r="139" spans="1:30" ht="21" customHeight="1">
      <c r="E139" s="40"/>
      <c r="F139" s="41"/>
      <c r="G139" s="40"/>
      <c r="H139" s="41"/>
      <c r="I139" s="40"/>
      <c r="K139" s="40"/>
    </row>
  </sheetData>
  <sheetProtection formatCells="0" formatColumns="0" formatRows="0" insertColumns="0" insertRows="0" insertHyperlinks="0" deleteColumns="0" deleteRows="0" sort="0" autoFilter="0" pivotTables="0"/>
  <mergeCells count="28">
    <mergeCell ref="E72:G72"/>
    <mergeCell ref="I72:K72"/>
    <mergeCell ref="E74:K74"/>
    <mergeCell ref="E4:G4"/>
    <mergeCell ref="I4:K4"/>
    <mergeCell ref="E5:G5"/>
    <mergeCell ref="I5:K5"/>
    <mergeCell ref="E6:G6"/>
    <mergeCell ref="I6:K6"/>
    <mergeCell ref="E8:K8"/>
    <mergeCell ref="E70:G70"/>
    <mergeCell ref="I70:K70"/>
    <mergeCell ref="E71:G71"/>
    <mergeCell ref="I71:K71"/>
    <mergeCell ref="E113:K113"/>
    <mergeCell ref="E109:G109"/>
    <mergeCell ref="I109:K109"/>
    <mergeCell ref="E110:G110"/>
    <mergeCell ref="I110:K110"/>
    <mergeCell ref="E111:G111"/>
    <mergeCell ref="I111:K111"/>
    <mergeCell ref="E121:G121"/>
    <mergeCell ref="I121:K121"/>
    <mergeCell ref="E123:K123"/>
    <mergeCell ref="E119:G119"/>
    <mergeCell ref="I119:K119"/>
    <mergeCell ref="E120:G120"/>
    <mergeCell ref="I120:K120"/>
  </mergeCells>
  <pageMargins left="0.7" right="0.7" top="0.48" bottom="0.5" header="0.5" footer="0.5"/>
  <pageSetup paperSize="9" scale="69" firstPageNumber="9" fitToHeight="0" orientation="portrait" useFirstPageNumber="1" r:id="rId1"/>
  <headerFooter>
    <oddFooter>&amp;L&amp;"Angsana New,Regular" หมายเหตุประกอบงบการเงินเป็นส่วนหนึ่งของงบการเงินระหว่างกาลนี้
&amp;C&amp;"Angsana New,Regular"&amp;P</oddFooter>
  </headerFooter>
  <rowBreaks count="1" manualBreakCount="1">
    <brk id="66" max="16383" man="1"/>
  </rowBreaks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/>
  </sheetViews>
  <sheetFormatPr defaultRowHeight="21.5"/>
  <sheetData/>
  <phoneticPr fontId="0" type="noConversion"/>
  <pageMargins left="0.75" right="0.75" top="1" bottom="1" header="0.5" footer="0.5"/>
  <pageSetup orientation="portrait" horizontalDpi="1200" verticalDpi="1200" r:id="rId1"/>
  <headerFooter alignWithMargins="0">
    <oddHeader>&amp;A</oddHeader>
    <oddFooter>Page &amp;P</oddFooter>
  </headerFooter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8667-DD4E-4FAB-8FB0-BB2573154B66}">
  <sheetPr>
    <tabColor rgb="FF002060"/>
  </sheetPr>
  <dimension ref="A1:W105"/>
  <sheetViews>
    <sheetView tabSelected="1" view="pageBreakPreview" zoomScale="83" zoomScaleNormal="76" zoomScaleSheetLayoutView="83" workbookViewId="0">
      <selection activeCell="P5" sqref="P5"/>
    </sheetView>
  </sheetViews>
  <sheetFormatPr defaultColWidth="8.1796875" defaultRowHeight="24.65" customHeight="1"/>
  <cols>
    <col min="1" max="1" width="44" style="90" customWidth="1"/>
    <col min="2" max="2" width="8.54296875" style="88" customWidth="1"/>
    <col min="3" max="3" width="0.54296875" style="90" customWidth="1"/>
    <col min="4" max="4" width="13.1796875" style="95" customWidth="1"/>
    <col min="5" max="5" width="0.54296875" style="90" customWidth="1"/>
    <col min="6" max="6" width="13.1796875" style="95" customWidth="1"/>
    <col min="7" max="7" width="0.54296875" style="90" customWidth="1"/>
    <col min="8" max="8" width="13.1796875" style="90" customWidth="1"/>
    <col min="9" max="9" width="0.54296875" style="90" customWidth="1"/>
    <col min="10" max="10" width="13.1796875" style="90" customWidth="1"/>
    <col min="11" max="11" width="11.453125" style="2" customWidth="1"/>
    <col min="12" max="12" width="8.54296875" style="2" customWidth="1"/>
    <col min="13" max="23" width="8.1796875" style="91"/>
    <col min="24" max="16384" width="8.1796875" style="90"/>
  </cols>
  <sheetData>
    <row r="1" spans="1:23" s="83" customFormat="1" ht="24.65" customHeight="1">
      <c r="A1" s="80" t="s">
        <v>0</v>
      </c>
      <c r="B1" s="80"/>
      <c r="C1" s="80"/>
      <c r="D1" s="81"/>
      <c r="E1" s="81"/>
      <c r="F1" s="81"/>
      <c r="G1" s="81"/>
      <c r="H1" s="82"/>
      <c r="I1" s="82"/>
      <c r="J1" s="82"/>
      <c r="K1" s="1"/>
      <c r="L1" s="1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</row>
    <row r="2" spans="1:23" s="83" customFormat="1" ht="24.65" customHeight="1">
      <c r="A2" s="85" t="s">
        <v>1</v>
      </c>
      <c r="B2" s="86"/>
      <c r="C2" s="81"/>
      <c r="D2" s="81"/>
      <c r="E2" s="81"/>
      <c r="F2" s="81"/>
      <c r="G2" s="81"/>
      <c r="H2" s="82"/>
      <c r="I2" s="82"/>
      <c r="J2" s="82"/>
      <c r="K2" s="1"/>
      <c r="L2" s="1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spans="1:23" ht="24.65" customHeight="1">
      <c r="A3" s="87"/>
      <c r="C3" s="89"/>
      <c r="D3" s="89"/>
      <c r="E3" s="89"/>
      <c r="F3" s="89"/>
      <c r="G3" s="89"/>
    </row>
    <row r="4" spans="1:23" ht="24.65" customHeight="1">
      <c r="A4" s="92"/>
      <c r="B4" s="93"/>
      <c r="D4" s="211" t="s">
        <v>2</v>
      </c>
      <c r="E4" s="211"/>
      <c r="F4" s="211"/>
      <c r="G4" s="211"/>
      <c r="H4" s="211" t="s">
        <v>3</v>
      </c>
      <c r="I4" s="211"/>
      <c r="J4" s="211"/>
    </row>
    <row r="5" spans="1:23" ht="24.65" customHeight="1">
      <c r="A5" s="92"/>
      <c r="B5" s="93"/>
      <c r="D5" s="95" t="s">
        <v>118</v>
      </c>
      <c r="E5" s="95"/>
      <c r="F5" s="95" t="s">
        <v>4</v>
      </c>
      <c r="G5" s="94"/>
      <c r="H5" s="95" t="s">
        <v>118</v>
      </c>
      <c r="I5" s="95"/>
      <c r="J5" s="95" t="s">
        <v>4</v>
      </c>
    </row>
    <row r="6" spans="1:23" ht="24.65" customHeight="1">
      <c r="A6" s="85" t="s">
        <v>5</v>
      </c>
      <c r="B6" s="88" t="s">
        <v>6</v>
      </c>
      <c r="D6" s="96">
        <v>2569</v>
      </c>
      <c r="E6" s="97"/>
      <c r="F6" s="96">
        <v>2568</v>
      </c>
      <c r="G6" s="97"/>
      <c r="H6" s="96">
        <v>2569</v>
      </c>
      <c r="I6" s="97"/>
      <c r="J6" s="96">
        <v>2568</v>
      </c>
    </row>
    <row r="7" spans="1:23" ht="24.65" customHeight="1">
      <c r="A7" s="87"/>
      <c r="D7" s="95" t="s">
        <v>7</v>
      </c>
      <c r="E7" s="97"/>
      <c r="F7" s="96"/>
      <c r="G7" s="97"/>
      <c r="H7" s="95" t="s">
        <v>7</v>
      </c>
      <c r="I7" s="97"/>
      <c r="J7" s="96"/>
    </row>
    <row r="8" spans="1:23" ht="24.65" customHeight="1">
      <c r="D8" s="210" t="s">
        <v>8</v>
      </c>
      <c r="E8" s="210"/>
      <c r="F8" s="210"/>
      <c r="G8" s="210"/>
      <c r="H8" s="210"/>
      <c r="I8" s="210"/>
      <c r="J8" s="210"/>
    </row>
    <row r="9" spans="1:23" ht="24.65" customHeight="1">
      <c r="A9" s="98" t="s">
        <v>9</v>
      </c>
      <c r="D9" s="99"/>
      <c r="E9" s="100"/>
      <c r="F9" s="99"/>
      <c r="G9" s="100"/>
      <c r="H9" s="100"/>
      <c r="I9" s="100"/>
      <c r="J9" s="100"/>
    </row>
    <row r="10" spans="1:23" ht="24.65" customHeight="1">
      <c r="A10" s="90" t="s">
        <v>10</v>
      </c>
      <c r="B10" s="88" t="s">
        <v>11</v>
      </c>
      <c r="D10" s="2">
        <v>108378</v>
      </c>
      <c r="E10" s="2"/>
      <c r="F10" s="4">
        <v>128206</v>
      </c>
      <c r="G10" s="2"/>
      <c r="H10" s="2">
        <v>43456</v>
      </c>
      <c r="I10" s="2"/>
      <c r="J10" s="4">
        <v>44044</v>
      </c>
      <c r="K10" s="6"/>
    </row>
    <row r="11" spans="1:23" ht="24.65" customHeight="1">
      <c r="A11" s="90" t="s">
        <v>12</v>
      </c>
      <c r="B11" s="88" t="s">
        <v>13</v>
      </c>
      <c r="D11" s="2">
        <v>57691</v>
      </c>
      <c r="E11" s="2"/>
      <c r="F11" s="4">
        <v>52939</v>
      </c>
      <c r="G11" s="2"/>
      <c r="H11" s="2">
        <v>41731</v>
      </c>
      <c r="I11" s="2"/>
      <c r="J11" s="4">
        <v>37048</v>
      </c>
    </row>
    <row r="12" spans="1:23" ht="24.65" customHeight="1">
      <c r="A12" s="90" t="s">
        <v>14</v>
      </c>
      <c r="D12" s="2">
        <v>19463</v>
      </c>
      <c r="E12" s="2"/>
      <c r="F12" s="4">
        <v>20381</v>
      </c>
      <c r="G12" s="2"/>
      <c r="H12" s="2">
        <v>7857</v>
      </c>
      <c r="I12" s="2"/>
      <c r="J12" s="4">
        <v>8874</v>
      </c>
      <c r="K12" s="6"/>
      <c r="L12" s="6"/>
    </row>
    <row r="13" spans="1:23" ht="24.65" customHeight="1">
      <c r="A13" s="90" t="s">
        <v>15</v>
      </c>
      <c r="B13" s="88" t="s">
        <v>16</v>
      </c>
      <c r="D13" s="2">
        <v>605650</v>
      </c>
      <c r="E13" s="2"/>
      <c r="F13" s="4">
        <v>580382</v>
      </c>
      <c r="G13" s="2"/>
      <c r="H13" s="2">
        <v>74134</v>
      </c>
      <c r="I13" s="2"/>
      <c r="J13" s="4">
        <v>72800</v>
      </c>
    </row>
    <row r="14" spans="1:23" ht="24.65" customHeight="1">
      <c r="A14" s="90" t="s">
        <v>17</v>
      </c>
      <c r="D14" s="101"/>
      <c r="E14" s="2"/>
      <c r="F14" s="4"/>
      <c r="G14" s="101"/>
      <c r="H14" s="101"/>
      <c r="I14" s="101"/>
      <c r="J14" s="4"/>
    </row>
    <row r="15" spans="1:23" ht="24.65" customHeight="1">
      <c r="A15" s="90" t="s">
        <v>18</v>
      </c>
      <c r="D15" s="2">
        <v>135622</v>
      </c>
      <c r="E15" s="2"/>
      <c r="F15" s="4">
        <v>106666</v>
      </c>
      <c r="G15" s="2"/>
      <c r="H15" s="2">
        <v>121155</v>
      </c>
      <c r="I15" s="2"/>
      <c r="J15" s="4">
        <v>91436</v>
      </c>
    </row>
    <row r="16" spans="1:23" ht="24.65" customHeight="1">
      <c r="A16" s="90" t="s">
        <v>19</v>
      </c>
      <c r="D16" s="2">
        <v>40281</v>
      </c>
      <c r="E16" s="2"/>
      <c r="F16" s="4">
        <v>43986</v>
      </c>
      <c r="G16" s="2"/>
      <c r="H16" s="2">
        <v>0</v>
      </c>
      <c r="I16" s="2"/>
      <c r="J16" s="4">
        <v>0</v>
      </c>
      <c r="K16" s="6"/>
      <c r="L16" s="6"/>
    </row>
    <row r="17" spans="1:23" ht="24.65" hidden="1" customHeight="1">
      <c r="A17" s="90" t="s">
        <v>20</v>
      </c>
      <c r="B17" s="102"/>
      <c r="D17" s="2"/>
      <c r="E17" s="2"/>
      <c r="F17" s="4">
        <v>0</v>
      </c>
      <c r="G17" s="2"/>
      <c r="H17" s="2"/>
      <c r="I17" s="2"/>
      <c r="J17" s="4">
        <v>0</v>
      </c>
    </row>
    <row r="18" spans="1:23" ht="24.65" customHeight="1">
      <c r="A18" s="90" t="s">
        <v>21</v>
      </c>
      <c r="D18" s="2">
        <v>29980</v>
      </c>
      <c r="E18" s="2"/>
      <c r="F18" s="4">
        <v>40726</v>
      </c>
      <c r="G18" s="2"/>
      <c r="H18" s="2">
        <v>25216</v>
      </c>
      <c r="I18" s="2"/>
      <c r="J18" s="4">
        <v>35923</v>
      </c>
      <c r="K18" s="6"/>
      <c r="L18" s="6"/>
    </row>
    <row r="19" spans="1:23" ht="24.65" customHeight="1">
      <c r="A19" s="87" t="s">
        <v>22</v>
      </c>
      <c r="B19" s="93"/>
      <c r="C19" s="92"/>
      <c r="D19" s="14">
        <f>SUM(D10:D18)</f>
        <v>997065</v>
      </c>
      <c r="E19" s="9"/>
      <c r="F19" s="14">
        <f>SUM(F10:F18)</f>
        <v>973286</v>
      </c>
      <c r="G19" s="9"/>
      <c r="H19" s="14">
        <f>SUM(H10:H18)</f>
        <v>313549</v>
      </c>
      <c r="I19" s="9"/>
      <c r="J19" s="14">
        <f>SUM(J10:J18)</f>
        <v>290125</v>
      </c>
    </row>
    <row r="20" spans="1:23" ht="24.65" customHeight="1">
      <c r="A20" s="87"/>
      <c r="B20" s="93"/>
      <c r="C20" s="92"/>
      <c r="D20" s="2"/>
      <c r="E20" s="2"/>
      <c r="F20" s="4"/>
      <c r="G20" s="2"/>
      <c r="H20" s="2"/>
      <c r="I20" s="2"/>
      <c r="J20" s="2"/>
    </row>
    <row r="21" spans="1:23" ht="24.65" customHeight="1">
      <c r="A21" s="98" t="s">
        <v>23</v>
      </c>
      <c r="D21" s="2"/>
      <c r="E21" s="2"/>
      <c r="F21" s="6"/>
      <c r="G21" s="2"/>
      <c r="H21" s="101"/>
      <c r="I21" s="2"/>
      <c r="J21" s="2"/>
    </row>
    <row r="22" spans="1:23" ht="24.65" customHeight="1">
      <c r="A22" s="90" t="s">
        <v>24</v>
      </c>
      <c r="D22" s="2">
        <v>1260</v>
      </c>
      <c r="E22" s="2"/>
      <c r="F22" s="4">
        <v>1260</v>
      </c>
      <c r="G22" s="2"/>
      <c r="H22" s="2">
        <v>660</v>
      </c>
      <c r="I22" s="2"/>
      <c r="J22" s="4">
        <v>660</v>
      </c>
    </row>
    <row r="23" spans="1:23" ht="24.65" customHeight="1">
      <c r="A23" s="90" t="s">
        <v>25</v>
      </c>
      <c r="D23" s="2">
        <v>0</v>
      </c>
      <c r="E23" s="4"/>
      <c r="F23" s="4">
        <v>0</v>
      </c>
      <c r="G23" s="4"/>
      <c r="H23" s="2">
        <v>1888153</v>
      </c>
      <c r="I23" s="2"/>
      <c r="J23" s="4">
        <v>1888153</v>
      </c>
    </row>
    <row r="24" spans="1:23" ht="24.65" customHeight="1">
      <c r="A24" s="90" t="s">
        <v>27</v>
      </c>
      <c r="B24" s="88" t="s">
        <v>11</v>
      </c>
      <c r="D24" s="2">
        <v>0</v>
      </c>
      <c r="E24" s="2"/>
      <c r="F24" s="4">
        <v>0</v>
      </c>
      <c r="G24" s="2"/>
      <c r="H24" s="2">
        <v>74200</v>
      </c>
      <c r="I24" s="2"/>
      <c r="J24" s="4">
        <v>72970</v>
      </c>
    </row>
    <row r="25" spans="1:23" ht="24.65" customHeight="1">
      <c r="A25" s="103" t="s">
        <v>28</v>
      </c>
      <c r="D25" s="2">
        <v>44995</v>
      </c>
      <c r="E25" s="2"/>
      <c r="F25" s="4">
        <v>44995</v>
      </c>
      <c r="G25" s="2"/>
      <c r="H25" s="2">
        <v>28905</v>
      </c>
      <c r="I25" s="2"/>
      <c r="J25" s="4">
        <v>28905</v>
      </c>
    </row>
    <row r="26" spans="1:23" ht="24.65" customHeight="1">
      <c r="A26" s="103" t="s">
        <v>29</v>
      </c>
      <c r="B26" s="88" t="s">
        <v>26</v>
      </c>
      <c r="D26" s="2">
        <v>4382124</v>
      </c>
      <c r="E26" s="2"/>
      <c r="F26" s="4">
        <v>4424018</v>
      </c>
      <c r="G26" s="2"/>
      <c r="H26" s="2">
        <v>2464061</v>
      </c>
      <c r="I26" s="2"/>
      <c r="J26" s="4">
        <v>2477578</v>
      </c>
    </row>
    <row r="27" spans="1:23" ht="24.65" customHeight="1">
      <c r="A27" s="103" t="s">
        <v>30</v>
      </c>
      <c r="B27" s="88" t="s">
        <v>26</v>
      </c>
      <c r="D27" s="2">
        <v>206084</v>
      </c>
      <c r="E27" s="2"/>
      <c r="F27" s="4">
        <v>210900</v>
      </c>
      <c r="G27" s="2"/>
      <c r="H27" s="2">
        <v>55675</v>
      </c>
      <c r="I27" s="2"/>
      <c r="J27" s="4">
        <v>58388</v>
      </c>
    </row>
    <row r="28" spans="1:23" ht="24.65" customHeight="1">
      <c r="A28" s="103" t="s">
        <v>32</v>
      </c>
      <c r="D28" s="2">
        <v>31450</v>
      </c>
      <c r="E28" s="2"/>
      <c r="F28" s="4">
        <v>31450</v>
      </c>
      <c r="G28" s="2"/>
      <c r="H28" s="2">
        <v>0</v>
      </c>
      <c r="I28" s="2"/>
      <c r="J28" s="4">
        <v>0</v>
      </c>
    </row>
    <row r="29" spans="1:23" ht="24.65" customHeight="1">
      <c r="A29" s="103" t="s">
        <v>177</v>
      </c>
      <c r="D29" s="2">
        <v>14635</v>
      </c>
      <c r="E29" s="2"/>
      <c r="F29" s="4">
        <v>15259</v>
      </c>
      <c r="G29" s="2"/>
      <c r="H29" s="2">
        <v>7031</v>
      </c>
      <c r="I29" s="2"/>
      <c r="J29" s="4">
        <v>7389</v>
      </c>
    </row>
    <row r="30" spans="1:23" s="104" customFormat="1" ht="24.65" customHeight="1">
      <c r="A30" s="103" t="s">
        <v>33</v>
      </c>
      <c r="B30" s="88"/>
      <c r="D30" s="2">
        <v>8628</v>
      </c>
      <c r="E30" s="5"/>
      <c r="F30" s="5">
        <v>7777</v>
      </c>
      <c r="G30" s="5"/>
      <c r="H30" s="2">
        <v>3690</v>
      </c>
      <c r="I30" s="5"/>
      <c r="J30" s="5">
        <v>2509</v>
      </c>
      <c r="K30" s="5"/>
      <c r="L30" s="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</row>
    <row r="31" spans="1:23" ht="24.65" customHeight="1">
      <c r="A31" s="103" t="s">
        <v>34</v>
      </c>
      <c r="D31" s="2">
        <v>29012</v>
      </c>
      <c r="E31" s="2"/>
      <c r="F31" s="4">
        <v>43189</v>
      </c>
      <c r="G31" s="2"/>
      <c r="H31" s="2">
        <v>18697</v>
      </c>
      <c r="I31" s="2"/>
      <c r="J31" s="4">
        <v>27036</v>
      </c>
    </row>
    <row r="32" spans="1:23" ht="24.65" customHeight="1">
      <c r="A32" s="103" t="s">
        <v>35</v>
      </c>
      <c r="D32" s="2">
        <v>2655</v>
      </c>
      <c r="E32" s="2"/>
      <c r="F32" s="4">
        <v>2655</v>
      </c>
      <c r="G32" s="2"/>
      <c r="H32" s="2">
        <v>2500</v>
      </c>
      <c r="I32" s="2"/>
      <c r="J32" s="4">
        <v>2500</v>
      </c>
    </row>
    <row r="33" spans="1:23" ht="24.65" customHeight="1">
      <c r="A33" s="103" t="s">
        <v>36</v>
      </c>
      <c r="D33" s="2">
        <v>15114</v>
      </c>
      <c r="E33" s="2"/>
      <c r="F33" s="4">
        <v>15365</v>
      </c>
      <c r="G33" s="2"/>
      <c r="H33" s="2">
        <v>4314</v>
      </c>
      <c r="I33" s="2"/>
      <c r="J33" s="4">
        <v>4249</v>
      </c>
      <c r="K33" s="6"/>
      <c r="L33" s="6"/>
    </row>
    <row r="34" spans="1:23" ht="24.65" customHeight="1">
      <c r="A34" s="106" t="s">
        <v>37</v>
      </c>
      <c r="D34" s="14">
        <f>SUM(D22:D33)</f>
        <v>4735957</v>
      </c>
      <c r="E34" s="7">
        <v>0</v>
      </c>
      <c r="F34" s="14">
        <f>SUM(F22:F33)</f>
        <v>4796868</v>
      </c>
      <c r="G34" s="7">
        <v>0</v>
      </c>
      <c r="H34" s="14">
        <f>SUM(H22:H33)</f>
        <v>4547886</v>
      </c>
      <c r="I34" s="7"/>
      <c r="J34" s="14">
        <f>SUM(J22:J33)</f>
        <v>4570337</v>
      </c>
    </row>
    <row r="35" spans="1:23" ht="24.65" customHeight="1">
      <c r="A35" s="106"/>
      <c r="D35" s="7"/>
      <c r="E35" s="9"/>
      <c r="F35" s="7"/>
      <c r="G35" s="9"/>
      <c r="H35" s="9"/>
      <c r="I35" s="9"/>
      <c r="J35" s="9"/>
    </row>
    <row r="36" spans="1:23" ht="24.65" customHeight="1" thickBot="1">
      <c r="A36" s="87" t="s">
        <v>38</v>
      </c>
      <c r="B36" s="93"/>
      <c r="C36" s="92"/>
      <c r="D36" s="15">
        <f>SUM(D19+D34)</f>
        <v>5733022</v>
      </c>
      <c r="E36" s="9"/>
      <c r="F36" s="15">
        <f>SUM(F19+F34)</f>
        <v>5770154</v>
      </c>
      <c r="G36" s="9"/>
      <c r="H36" s="15">
        <f>SUM(H19+H34)</f>
        <v>4861435</v>
      </c>
      <c r="I36" s="9"/>
      <c r="J36" s="15">
        <f>SUM(J19+J34)</f>
        <v>4860462</v>
      </c>
    </row>
    <row r="37" spans="1:23" ht="24.65" customHeight="1" thickTop="1">
      <c r="D37" s="107"/>
      <c r="E37" s="108"/>
      <c r="F37" s="107"/>
      <c r="G37" s="108"/>
      <c r="H37" s="108"/>
      <c r="I37" s="108"/>
      <c r="J37" s="108"/>
    </row>
    <row r="38" spans="1:23" s="83" customFormat="1" ht="24.65" customHeight="1">
      <c r="A38" s="80" t="s">
        <v>0</v>
      </c>
      <c r="B38" s="80"/>
      <c r="C38" s="109"/>
      <c r="D38" s="12"/>
      <c r="E38" s="109"/>
      <c r="F38" s="109"/>
      <c r="G38" s="109"/>
      <c r="H38" s="82"/>
      <c r="I38" s="82">
        <v>643</v>
      </c>
      <c r="J38" s="82"/>
      <c r="K38" s="1"/>
      <c r="L38" s="1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pans="1:23" s="83" customFormat="1" ht="24.65" customHeight="1">
      <c r="A39" s="85" t="s">
        <v>1</v>
      </c>
      <c r="B39" s="110"/>
      <c r="C39" s="111"/>
      <c r="D39" s="111"/>
      <c r="E39" s="111"/>
      <c r="F39" s="111"/>
      <c r="G39" s="111"/>
      <c r="K39" s="1"/>
      <c r="L39" s="1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pans="1:23" ht="24.65" customHeight="1">
      <c r="A40" s="95"/>
      <c r="C40" s="95"/>
      <c r="E40" s="95"/>
      <c r="G40" s="95"/>
    </row>
    <row r="41" spans="1:23" ht="24.65" customHeight="1">
      <c r="B41" s="93"/>
      <c r="D41" s="211" t="s">
        <v>2</v>
      </c>
      <c r="E41" s="211"/>
      <c r="F41" s="211"/>
      <c r="G41" s="211"/>
      <c r="H41" s="211" t="s">
        <v>3</v>
      </c>
      <c r="I41" s="211"/>
      <c r="J41" s="211"/>
    </row>
    <row r="42" spans="1:23" ht="24.65" customHeight="1">
      <c r="B42" s="93"/>
      <c r="D42" s="95" t="s">
        <v>118</v>
      </c>
      <c r="E42" s="95"/>
      <c r="F42" s="95" t="s">
        <v>4</v>
      </c>
      <c r="G42" s="94"/>
      <c r="H42" s="95" t="s">
        <v>118</v>
      </c>
      <c r="I42" s="95"/>
      <c r="J42" s="95" t="s">
        <v>4</v>
      </c>
    </row>
    <row r="43" spans="1:23" ht="24.65" customHeight="1">
      <c r="A43" s="85" t="s">
        <v>39</v>
      </c>
      <c r="B43" s="88" t="s">
        <v>6</v>
      </c>
      <c r="D43" s="96">
        <v>2569</v>
      </c>
      <c r="E43" s="97"/>
      <c r="F43" s="96">
        <v>2568</v>
      </c>
      <c r="G43" s="97"/>
      <c r="H43" s="96">
        <v>2569</v>
      </c>
      <c r="I43" s="97"/>
      <c r="J43" s="96">
        <v>2568</v>
      </c>
    </row>
    <row r="44" spans="1:23" ht="24.65" customHeight="1">
      <c r="A44" s="87"/>
      <c r="D44" s="95" t="s">
        <v>7</v>
      </c>
      <c r="E44" s="97"/>
      <c r="F44" s="96"/>
      <c r="G44" s="97"/>
      <c r="H44" s="95" t="s">
        <v>7</v>
      </c>
      <c r="I44" s="97"/>
      <c r="J44" s="96"/>
    </row>
    <row r="45" spans="1:23" ht="24.65" customHeight="1">
      <c r="A45" s="87"/>
      <c r="D45" s="210" t="s">
        <v>8</v>
      </c>
      <c r="E45" s="210"/>
      <c r="F45" s="210"/>
      <c r="G45" s="210"/>
      <c r="H45" s="210"/>
      <c r="I45" s="210"/>
      <c r="J45" s="210"/>
    </row>
    <row r="46" spans="1:23" ht="24.65" customHeight="1">
      <c r="A46" s="98" t="s">
        <v>40</v>
      </c>
      <c r="D46" s="99"/>
      <c r="E46" s="100"/>
      <c r="F46" s="99"/>
      <c r="G46" s="100"/>
      <c r="H46" s="100"/>
      <c r="I46" s="100"/>
      <c r="J46" s="100"/>
    </row>
    <row r="47" spans="1:23" ht="24.65" customHeight="1">
      <c r="A47" s="103" t="s">
        <v>41</v>
      </c>
      <c r="D47" s="112"/>
      <c r="E47" s="108"/>
      <c r="F47" s="112"/>
      <c r="G47" s="108"/>
      <c r="H47" s="108"/>
      <c r="I47" s="108"/>
      <c r="J47" s="108"/>
    </row>
    <row r="48" spans="1:23" ht="24.65" customHeight="1">
      <c r="A48" s="103" t="s">
        <v>42</v>
      </c>
      <c r="B48" s="88" t="s">
        <v>31</v>
      </c>
      <c r="D48" s="2">
        <v>245177</v>
      </c>
      <c r="E48" s="2"/>
      <c r="F48" s="4">
        <v>246014</v>
      </c>
      <c r="G48" s="2"/>
      <c r="H48" s="2">
        <v>200177</v>
      </c>
      <c r="I48" s="2"/>
      <c r="J48" s="2">
        <v>211014</v>
      </c>
      <c r="K48" s="6"/>
      <c r="L48" s="6"/>
    </row>
    <row r="49" spans="1:11" ht="24.65" customHeight="1">
      <c r="A49" s="103" t="s">
        <v>43</v>
      </c>
      <c r="B49" s="88" t="s">
        <v>11</v>
      </c>
      <c r="D49" s="2">
        <v>213700</v>
      </c>
      <c r="E49" s="2"/>
      <c r="F49" s="4">
        <v>238739</v>
      </c>
      <c r="G49" s="2"/>
      <c r="H49" s="2">
        <v>112597</v>
      </c>
      <c r="I49" s="2"/>
      <c r="J49" s="2">
        <v>135241</v>
      </c>
    </row>
    <row r="50" spans="1:11" ht="24.65" customHeight="1">
      <c r="A50" s="103" t="s">
        <v>44</v>
      </c>
      <c r="D50" s="2"/>
      <c r="E50" s="2"/>
      <c r="F50" s="4"/>
      <c r="G50" s="2"/>
      <c r="H50" s="2"/>
      <c r="I50" s="2"/>
      <c r="J50" s="2"/>
      <c r="K50" s="6"/>
    </row>
    <row r="51" spans="1:11" ht="24.65" customHeight="1">
      <c r="A51" s="103" t="s">
        <v>45</v>
      </c>
      <c r="B51" s="88" t="s">
        <v>31</v>
      </c>
      <c r="D51" s="2">
        <v>438397</v>
      </c>
      <c r="E51" s="2"/>
      <c r="F51" s="4">
        <v>364005</v>
      </c>
      <c r="G51" s="2"/>
      <c r="H51" s="2">
        <v>135433</v>
      </c>
      <c r="I51" s="2"/>
      <c r="J51" s="2">
        <v>74927</v>
      </c>
    </row>
    <row r="52" spans="1:11" ht="24.65" customHeight="1">
      <c r="A52" s="103" t="s">
        <v>46</v>
      </c>
      <c r="B52" s="88" t="s">
        <v>11</v>
      </c>
      <c r="D52" s="2">
        <v>0</v>
      </c>
      <c r="E52" s="4"/>
      <c r="F52" s="4">
        <v>0</v>
      </c>
      <c r="G52" s="2"/>
      <c r="H52" s="2">
        <v>184270</v>
      </c>
      <c r="I52" s="2"/>
      <c r="J52" s="2">
        <v>152270</v>
      </c>
    </row>
    <row r="53" spans="1:11" ht="24.65" customHeight="1">
      <c r="A53" s="103" t="s">
        <v>47</v>
      </c>
      <c r="D53" s="2"/>
      <c r="E53" s="2"/>
      <c r="F53" s="6"/>
      <c r="G53" s="2"/>
      <c r="H53" s="2"/>
      <c r="I53" s="2"/>
      <c r="J53" s="2"/>
    </row>
    <row r="54" spans="1:11" ht="24.65" customHeight="1">
      <c r="A54" s="103" t="s">
        <v>45</v>
      </c>
      <c r="D54" s="2">
        <v>12891</v>
      </c>
      <c r="E54" s="2"/>
      <c r="F54" s="4">
        <v>13487</v>
      </c>
      <c r="G54" s="2"/>
      <c r="H54" s="2">
        <v>10572</v>
      </c>
      <c r="I54" s="2"/>
      <c r="J54" s="2">
        <v>10542</v>
      </c>
    </row>
    <row r="55" spans="1:11" ht="24.65" customHeight="1">
      <c r="A55" s="103" t="s">
        <v>48</v>
      </c>
      <c r="B55" s="113" t="s">
        <v>221</v>
      </c>
      <c r="D55" s="2">
        <v>298406</v>
      </c>
      <c r="E55" s="2"/>
      <c r="F55" s="4">
        <v>0</v>
      </c>
      <c r="G55" s="2"/>
      <c r="H55" s="2">
        <v>298406</v>
      </c>
      <c r="I55" s="2"/>
      <c r="J55" s="4">
        <v>0</v>
      </c>
    </row>
    <row r="56" spans="1:11" ht="24.65" customHeight="1">
      <c r="A56" s="103" t="s">
        <v>49</v>
      </c>
      <c r="D56" s="2">
        <v>11476</v>
      </c>
      <c r="E56" s="2"/>
      <c r="F56" s="4">
        <v>5991</v>
      </c>
      <c r="G56" s="2"/>
      <c r="H56" s="2">
        <v>0</v>
      </c>
      <c r="I56" s="2"/>
      <c r="J56" s="4">
        <v>0</v>
      </c>
    </row>
    <row r="57" spans="1:11" ht="24.65" customHeight="1">
      <c r="A57" s="103" t="s">
        <v>50</v>
      </c>
      <c r="D57" s="2">
        <v>384153</v>
      </c>
      <c r="E57" s="2"/>
      <c r="F57" s="4">
        <v>447647</v>
      </c>
      <c r="G57" s="2"/>
      <c r="H57" s="2">
        <v>31675</v>
      </c>
      <c r="I57" s="2"/>
      <c r="J57" s="2">
        <v>49907</v>
      </c>
      <c r="K57" s="6"/>
    </row>
    <row r="58" spans="1:11" ht="24.65" hidden="1" customHeight="1">
      <c r="A58" s="103" t="s">
        <v>51</v>
      </c>
      <c r="B58" s="113" t="s">
        <v>52</v>
      </c>
      <c r="D58" s="4"/>
      <c r="E58" s="2"/>
      <c r="F58" s="4">
        <v>0</v>
      </c>
      <c r="G58" s="2"/>
      <c r="H58" s="4"/>
      <c r="I58" s="2"/>
      <c r="J58" s="4">
        <v>0</v>
      </c>
      <c r="K58" s="6"/>
    </row>
    <row r="59" spans="1:11" ht="24.65" customHeight="1">
      <c r="A59" s="103" t="s">
        <v>209</v>
      </c>
      <c r="B59" s="113"/>
      <c r="D59" s="4">
        <v>2059</v>
      </c>
      <c r="E59" s="2"/>
      <c r="F59" s="4">
        <v>0</v>
      </c>
      <c r="G59" s="2"/>
      <c r="H59" s="4">
        <v>0</v>
      </c>
      <c r="I59" s="2"/>
      <c r="J59" s="4">
        <v>0</v>
      </c>
      <c r="K59" s="6"/>
    </row>
    <row r="60" spans="1:11" ht="24.65" customHeight="1">
      <c r="A60" s="114" t="s">
        <v>53</v>
      </c>
      <c r="D60" s="55">
        <v>9182</v>
      </c>
      <c r="E60" s="2"/>
      <c r="F60" s="26">
        <v>8901</v>
      </c>
      <c r="G60" s="2"/>
      <c r="H60" s="55">
        <v>2247</v>
      </c>
      <c r="I60" s="2"/>
      <c r="J60" s="55">
        <v>2532</v>
      </c>
    </row>
    <row r="61" spans="1:11" ht="24.65" customHeight="1">
      <c r="A61" s="115" t="s">
        <v>54</v>
      </c>
      <c r="D61" s="16">
        <f>SUM(D48:D60)</f>
        <v>1615441</v>
      </c>
      <c r="E61" s="9"/>
      <c r="F61" s="16">
        <f>SUM(F47:F60)</f>
        <v>1324784</v>
      </c>
      <c r="G61" s="9"/>
      <c r="H61" s="16">
        <f>SUM(H48:H60)</f>
        <v>975377</v>
      </c>
      <c r="I61" s="9"/>
      <c r="J61" s="16">
        <f>SUM(J47:J60)</f>
        <v>636433</v>
      </c>
    </row>
    <row r="62" spans="1:11" ht="24.65" customHeight="1">
      <c r="A62" s="98"/>
      <c r="D62" s="60"/>
      <c r="E62" s="2"/>
      <c r="F62" s="60"/>
      <c r="G62" s="2"/>
      <c r="H62" s="61"/>
      <c r="I62" s="2"/>
      <c r="J62" s="61"/>
    </row>
    <row r="63" spans="1:11" ht="24.65" customHeight="1">
      <c r="A63" s="116" t="s">
        <v>55</v>
      </c>
      <c r="D63" s="6"/>
      <c r="E63" s="2"/>
      <c r="F63" s="6"/>
      <c r="G63" s="2"/>
      <c r="H63" s="2"/>
      <c r="I63" s="2"/>
      <c r="J63" s="2"/>
    </row>
    <row r="64" spans="1:11" ht="24.65" customHeight="1">
      <c r="A64" s="103" t="s">
        <v>56</v>
      </c>
      <c r="B64" s="88" t="s">
        <v>31</v>
      </c>
      <c r="D64" s="2">
        <v>1869030</v>
      </c>
      <c r="E64" s="2"/>
      <c r="F64" s="4">
        <v>1973414</v>
      </c>
      <c r="G64" s="2"/>
      <c r="H64" s="2">
        <v>1212379</v>
      </c>
      <c r="I64" s="2"/>
      <c r="J64" s="2">
        <v>1284067</v>
      </c>
    </row>
    <row r="65" spans="1:23" ht="24.65" customHeight="1">
      <c r="A65" s="103" t="s">
        <v>57</v>
      </c>
      <c r="D65" s="2">
        <v>136540</v>
      </c>
      <c r="E65" s="2"/>
      <c r="F65" s="4">
        <v>139741</v>
      </c>
      <c r="G65" s="2"/>
      <c r="H65" s="2">
        <v>42561</v>
      </c>
      <c r="I65" s="2"/>
      <c r="J65" s="4">
        <v>45174</v>
      </c>
    </row>
    <row r="66" spans="1:23" s="104" customFormat="1" ht="24.65" customHeight="1">
      <c r="A66" s="103" t="s">
        <v>58</v>
      </c>
      <c r="B66" s="113" t="s">
        <v>221</v>
      </c>
      <c r="D66" s="2">
        <v>0</v>
      </c>
      <c r="E66" s="2"/>
      <c r="F66" s="2">
        <v>297943</v>
      </c>
      <c r="G66" s="2"/>
      <c r="H66" s="2">
        <v>0</v>
      </c>
      <c r="I66" s="2"/>
      <c r="J66" s="2">
        <v>297943</v>
      </c>
      <c r="K66" s="5"/>
      <c r="L66" s="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</row>
    <row r="67" spans="1:23" ht="24.65" customHeight="1">
      <c r="A67" s="103" t="s">
        <v>59</v>
      </c>
      <c r="D67" s="2">
        <v>56068</v>
      </c>
      <c r="E67" s="2"/>
      <c r="F67" s="4">
        <v>55476</v>
      </c>
      <c r="G67" s="2"/>
      <c r="H67" s="2">
        <v>0</v>
      </c>
      <c r="I67" s="2"/>
      <c r="J67" s="4">
        <v>0</v>
      </c>
    </row>
    <row r="68" spans="1:23" ht="24.65" customHeight="1">
      <c r="A68" s="103" t="s">
        <v>60</v>
      </c>
      <c r="D68" s="4"/>
      <c r="E68" s="2"/>
      <c r="F68" s="4"/>
      <c r="G68" s="2"/>
      <c r="H68" s="4"/>
      <c r="I68" s="2"/>
      <c r="J68" s="4"/>
    </row>
    <row r="69" spans="1:23" ht="24.65" customHeight="1">
      <c r="A69" s="103" t="s">
        <v>61</v>
      </c>
      <c r="D69" s="2">
        <v>36553</v>
      </c>
      <c r="E69" s="2"/>
      <c r="F69" s="4">
        <v>35438</v>
      </c>
      <c r="G69" s="2"/>
      <c r="H69" s="2">
        <v>23934</v>
      </c>
      <c r="I69" s="2"/>
      <c r="J69" s="4">
        <v>23249</v>
      </c>
    </row>
    <row r="70" spans="1:23" ht="24.65" customHeight="1">
      <c r="A70" s="103" t="s">
        <v>62</v>
      </c>
      <c r="B70" s="88" t="s">
        <v>222</v>
      </c>
      <c r="D70" s="2">
        <v>26080</v>
      </c>
      <c r="E70" s="2"/>
      <c r="F70" s="4">
        <v>26080</v>
      </c>
      <c r="G70" s="2"/>
      <c r="H70" s="2">
        <v>26080</v>
      </c>
      <c r="I70" s="2"/>
      <c r="J70" s="2">
        <v>26080</v>
      </c>
    </row>
    <row r="71" spans="1:23" ht="24.65" customHeight="1">
      <c r="A71" s="103" t="s">
        <v>63</v>
      </c>
      <c r="D71" s="2">
        <v>4480</v>
      </c>
      <c r="E71" s="2"/>
      <c r="F71" s="4">
        <v>6539</v>
      </c>
      <c r="G71" s="2"/>
      <c r="H71" s="2">
        <v>0</v>
      </c>
      <c r="I71" s="2"/>
      <c r="J71" s="4">
        <v>0</v>
      </c>
    </row>
    <row r="72" spans="1:23" ht="24.65" customHeight="1">
      <c r="A72" s="103" t="s">
        <v>64</v>
      </c>
      <c r="D72" s="2">
        <v>17330</v>
      </c>
      <c r="E72" s="2"/>
      <c r="F72" s="26">
        <v>16471</v>
      </c>
      <c r="G72" s="2"/>
      <c r="H72" s="2">
        <v>0</v>
      </c>
      <c r="I72" s="2"/>
      <c r="J72" s="55">
        <v>0</v>
      </c>
    </row>
    <row r="73" spans="1:23" ht="24.65" customHeight="1">
      <c r="A73" s="87" t="s">
        <v>65</v>
      </c>
      <c r="B73" s="93"/>
      <c r="C73" s="92"/>
      <c r="D73" s="14">
        <f>SUM(D64:D72)</f>
        <v>2146081</v>
      </c>
      <c r="E73" s="7">
        <v>0</v>
      </c>
      <c r="F73" s="14">
        <f>SUM(F64:F72)</f>
        <v>2551102</v>
      </c>
      <c r="G73" s="7">
        <v>0</v>
      </c>
      <c r="H73" s="14">
        <f>SUM(H64:H72)</f>
        <v>1304954</v>
      </c>
      <c r="I73" s="7"/>
      <c r="J73" s="14">
        <f>SUM(J64:J72)</f>
        <v>1676513</v>
      </c>
    </row>
    <row r="74" spans="1:23" ht="24.65" customHeight="1">
      <c r="A74" s="106" t="s">
        <v>66</v>
      </c>
      <c r="D74" s="14">
        <f>SUM(D61+D73)</f>
        <v>3761522</v>
      </c>
      <c r="E74" s="7">
        <v>0</v>
      </c>
      <c r="F74" s="14">
        <f>SUM(F61+F73)</f>
        <v>3875886</v>
      </c>
      <c r="G74" s="7">
        <v>0</v>
      </c>
      <c r="H74" s="14">
        <f>SUM(H61+H73)</f>
        <v>2280331</v>
      </c>
      <c r="I74" s="7"/>
      <c r="J74" s="14">
        <f>SUM(J61+J73)</f>
        <v>2312946</v>
      </c>
    </row>
    <row r="75" spans="1:23" ht="24.65" customHeight="1">
      <c r="D75" s="6"/>
      <c r="E75" s="2"/>
      <c r="F75" s="6"/>
      <c r="G75" s="2"/>
      <c r="H75" s="2"/>
      <c r="I75" s="2"/>
      <c r="J75" s="2"/>
    </row>
    <row r="76" spans="1:23" s="83" customFormat="1" ht="24.65" customHeight="1">
      <c r="A76" s="80" t="s">
        <v>0</v>
      </c>
      <c r="B76" s="80"/>
      <c r="C76" s="109"/>
      <c r="D76" s="109"/>
      <c r="E76" s="109"/>
      <c r="F76" s="109"/>
      <c r="G76" s="109"/>
      <c r="H76" s="82"/>
      <c r="I76" s="82"/>
      <c r="J76" s="82"/>
      <c r="K76" s="1"/>
      <c r="L76" s="1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</row>
    <row r="77" spans="1:23" s="83" customFormat="1" ht="24.65" customHeight="1">
      <c r="A77" s="85" t="s">
        <v>1</v>
      </c>
      <c r="B77" s="86"/>
      <c r="C77" s="109"/>
      <c r="D77" s="109"/>
      <c r="E77" s="109"/>
      <c r="F77" s="109"/>
      <c r="G77" s="109"/>
      <c r="H77" s="82"/>
      <c r="I77" s="82"/>
      <c r="J77" s="82"/>
      <c r="K77" s="1"/>
      <c r="L77" s="1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</row>
    <row r="79" spans="1:23" ht="24.65" customHeight="1">
      <c r="B79" s="93"/>
      <c r="D79" s="211" t="s">
        <v>2</v>
      </c>
      <c r="E79" s="211"/>
      <c r="F79" s="211"/>
      <c r="G79" s="211"/>
      <c r="H79" s="211" t="s">
        <v>3</v>
      </c>
      <c r="I79" s="211"/>
      <c r="J79" s="211"/>
    </row>
    <row r="80" spans="1:23" ht="24.65" customHeight="1">
      <c r="B80" s="93"/>
      <c r="D80" s="95" t="s">
        <v>118</v>
      </c>
      <c r="E80" s="95"/>
      <c r="F80" s="95" t="s">
        <v>4</v>
      </c>
      <c r="G80" s="94"/>
      <c r="H80" s="95" t="s">
        <v>118</v>
      </c>
      <c r="I80" s="95"/>
      <c r="J80" s="95" t="s">
        <v>4</v>
      </c>
    </row>
    <row r="81" spans="1:10" ht="24.65" customHeight="1">
      <c r="A81" s="87" t="s">
        <v>67</v>
      </c>
      <c r="D81" s="96">
        <v>2569</v>
      </c>
      <c r="E81" s="97"/>
      <c r="F81" s="96">
        <v>2568</v>
      </c>
      <c r="G81" s="97"/>
      <c r="H81" s="96">
        <v>2569</v>
      </c>
      <c r="I81" s="97"/>
      <c r="J81" s="96">
        <v>2568</v>
      </c>
    </row>
    <row r="82" spans="1:10" ht="24.65" customHeight="1">
      <c r="A82" s="87"/>
      <c r="D82" s="95" t="s">
        <v>7</v>
      </c>
      <c r="E82" s="97"/>
      <c r="F82" s="96"/>
      <c r="G82" s="97"/>
      <c r="H82" s="95" t="s">
        <v>7</v>
      </c>
      <c r="I82" s="97"/>
      <c r="J82" s="96"/>
    </row>
    <row r="83" spans="1:10" ht="24.65" customHeight="1">
      <c r="A83" s="87"/>
      <c r="D83" s="210" t="s">
        <v>8</v>
      </c>
      <c r="E83" s="210"/>
      <c r="F83" s="210"/>
      <c r="G83" s="210"/>
      <c r="H83" s="210"/>
      <c r="I83" s="210"/>
      <c r="J83" s="210"/>
    </row>
    <row r="84" spans="1:10" ht="24.65" customHeight="1">
      <c r="A84" s="98" t="s">
        <v>68</v>
      </c>
      <c r="D84" s="117"/>
      <c r="E84" s="100"/>
      <c r="F84" s="117"/>
      <c r="G84" s="100"/>
      <c r="H84" s="100"/>
      <c r="I84" s="100"/>
      <c r="J84" s="100"/>
    </row>
    <row r="85" spans="1:10" ht="24.65" customHeight="1">
      <c r="A85" s="89" t="s">
        <v>69</v>
      </c>
      <c r="C85" s="92"/>
      <c r="D85" s="112"/>
      <c r="E85" s="108"/>
      <c r="F85" s="112"/>
      <c r="G85" s="108"/>
      <c r="H85" s="108"/>
      <c r="I85" s="108"/>
      <c r="J85" s="108"/>
    </row>
    <row r="86" spans="1:10" ht="24.65" customHeight="1">
      <c r="A86" s="89" t="s">
        <v>70</v>
      </c>
      <c r="C86" s="92"/>
      <c r="D86" s="112"/>
      <c r="E86" s="108"/>
      <c r="F86" s="112"/>
      <c r="G86" s="108"/>
      <c r="H86" s="108"/>
      <c r="I86" s="108"/>
      <c r="J86" s="108"/>
    </row>
    <row r="87" spans="1:10" ht="24.65" customHeight="1" thickBot="1">
      <c r="A87" s="118" t="s">
        <v>71</v>
      </c>
      <c r="C87" s="92"/>
      <c r="D87" s="62">
        <v>1750000</v>
      </c>
      <c r="E87" s="2"/>
      <c r="F87" s="62">
        <v>1750000</v>
      </c>
      <c r="G87" s="2"/>
      <c r="H87" s="62">
        <v>1750000</v>
      </c>
      <c r="I87" s="2"/>
      <c r="J87" s="62">
        <v>1750000</v>
      </c>
    </row>
    <row r="88" spans="1:10" ht="24.65" customHeight="1" thickTop="1">
      <c r="A88" s="90" t="s">
        <v>72</v>
      </c>
      <c r="C88" s="89"/>
      <c r="D88" s="4"/>
      <c r="E88" s="2"/>
      <c r="F88" s="24"/>
      <c r="G88" s="2"/>
      <c r="H88" s="4"/>
      <c r="I88" s="2"/>
      <c r="J88" s="48"/>
    </row>
    <row r="89" spans="1:10" ht="24.65" customHeight="1">
      <c r="A89" s="118" t="s">
        <v>73</v>
      </c>
      <c r="C89" s="89"/>
      <c r="D89" s="4">
        <v>1598408</v>
      </c>
      <c r="E89" s="4"/>
      <c r="F89" s="5">
        <v>1598408</v>
      </c>
      <c r="G89" s="4"/>
      <c r="H89" s="4">
        <v>1598408</v>
      </c>
      <c r="I89" s="2"/>
      <c r="J89" s="5">
        <v>1598408</v>
      </c>
    </row>
    <row r="90" spans="1:10" ht="24.65" customHeight="1">
      <c r="A90" s="90" t="s">
        <v>74</v>
      </c>
      <c r="D90" s="4">
        <v>812932</v>
      </c>
      <c r="E90" s="4"/>
      <c r="F90" s="5">
        <v>812932</v>
      </c>
      <c r="G90" s="4"/>
      <c r="H90" s="4">
        <v>812932</v>
      </c>
      <c r="I90" s="2"/>
      <c r="J90" s="5">
        <v>812932</v>
      </c>
    </row>
    <row r="91" spans="1:10" ht="24.65" customHeight="1">
      <c r="A91" s="90" t="s">
        <v>75</v>
      </c>
      <c r="D91" s="4"/>
      <c r="E91" s="2"/>
      <c r="F91" s="4"/>
      <c r="G91" s="2"/>
      <c r="H91" s="4"/>
      <c r="I91" s="2"/>
      <c r="J91" s="2"/>
    </row>
    <row r="92" spans="1:10" ht="24.65" customHeight="1">
      <c r="A92" s="90" t="s">
        <v>76</v>
      </c>
      <c r="D92" s="4">
        <v>-120630</v>
      </c>
      <c r="E92" s="2"/>
      <c r="F92" s="4">
        <v>-120630</v>
      </c>
      <c r="G92" s="2"/>
      <c r="H92" s="4">
        <v>0</v>
      </c>
      <c r="I92" s="2"/>
      <c r="J92" s="4">
        <v>0</v>
      </c>
    </row>
    <row r="93" spans="1:10" ht="24.65" customHeight="1">
      <c r="A93" s="90" t="s">
        <v>77</v>
      </c>
      <c r="D93" s="4"/>
      <c r="E93" s="2"/>
      <c r="F93" s="4"/>
      <c r="G93" s="2"/>
      <c r="H93" s="4"/>
      <c r="I93" s="2"/>
      <c r="J93" s="2"/>
    </row>
    <row r="94" spans="1:10" ht="24.65" customHeight="1">
      <c r="A94" s="90" t="s">
        <v>78</v>
      </c>
      <c r="D94" s="4">
        <v>-471468</v>
      </c>
      <c r="E94" s="2"/>
      <c r="F94" s="4">
        <v>-471468</v>
      </c>
      <c r="G94" s="2"/>
      <c r="H94" s="4">
        <v>0</v>
      </c>
      <c r="I94" s="2"/>
      <c r="J94" s="4">
        <v>0</v>
      </c>
    </row>
    <row r="95" spans="1:10" ht="24.65" customHeight="1">
      <c r="A95" s="90" t="s">
        <v>79</v>
      </c>
      <c r="D95" s="4"/>
      <c r="E95" s="2"/>
      <c r="F95" s="4"/>
      <c r="G95" s="2"/>
      <c r="H95" s="4"/>
      <c r="I95" s="2"/>
      <c r="J95" s="2"/>
    </row>
    <row r="96" spans="1:10" ht="24.65" customHeight="1">
      <c r="A96" s="90" t="s">
        <v>80</v>
      </c>
      <c r="D96" s="6"/>
      <c r="E96" s="2"/>
      <c r="F96" s="6"/>
      <c r="G96" s="2"/>
      <c r="H96" s="6"/>
      <c r="I96" s="2"/>
      <c r="J96" s="2"/>
    </row>
    <row r="97" spans="1:10" ht="24.65" customHeight="1">
      <c r="A97" s="90" t="s">
        <v>81</v>
      </c>
      <c r="D97" s="4">
        <f>'Conso 7'!L31</f>
        <v>7748</v>
      </c>
      <c r="E97" s="2"/>
      <c r="F97" s="4">
        <v>7748</v>
      </c>
      <c r="G97" s="2"/>
      <c r="H97" s="4">
        <f>'Company 8'!H30</f>
        <v>7748</v>
      </c>
      <c r="I97" s="2"/>
      <c r="J97" s="2">
        <v>7748</v>
      </c>
    </row>
    <row r="98" spans="1:10" ht="24.65" customHeight="1">
      <c r="A98" s="90" t="s">
        <v>176</v>
      </c>
      <c r="D98" s="4">
        <f>'Conso 7'!N31</f>
        <v>144510</v>
      </c>
      <c r="E98" s="2"/>
      <c r="F98" s="4">
        <v>67278</v>
      </c>
      <c r="G98" s="2"/>
      <c r="H98" s="4">
        <f>'Company 8'!J30</f>
        <v>162016</v>
      </c>
      <c r="I98" s="2"/>
      <c r="J98" s="2">
        <v>128428</v>
      </c>
    </row>
    <row r="99" spans="1:10" ht="24.65" customHeight="1">
      <c r="A99" s="87" t="s">
        <v>82</v>
      </c>
      <c r="D99" s="14">
        <f>SUM(D89:D98)</f>
        <v>1971500</v>
      </c>
      <c r="E99" s="7"/>
      <c r="F99" s="14">
        <f>SUM(F89:F98)</f>
        <v>1894268</v>
      </c>
      <c r="G99" s="7"/>
      <c r="H99" s="14">
        <f>SUM(H89:H98)</f>
        <v>2581104</v>
      </c>
      <c r="I99" s="9"/>
      <c r="J99" s="14">
        <f>SUM(J89:J98)</f>
        <v>2547516</v>
      </c>
    </row>
    <row r="100" spans="1:10" ht="24.65" customHeight="1">
      <c r="A100" s="106"/>
      <c r="D100" s="52"/>
      <c r="E100" s="7"/>
      <c r="F100" s="52"/>
      <c r="G100" s="7"/>
      <c r="H100" s="63"/>
      <c r="I100" s="9"/>
      <c r="J100" s="63"/>
    </row>
    <row r="101" spans="1:10" ht="24.65" customHeight="1" thickBot="1">
      <c r="A101" s="106" t="s">
        <v>83</v>
      </c>
      <c r="D101" s="15">
        <f>SUM(D74+D99)</f>
        <v>5733022</v>
      </c>
      <c r="E101" s="9"/>
      <c r="F101" s="15">
        <f>SUM(F74+F99)</f>
        <v>5770154</v>
      </c>
      <c r="G101" s="9"/>
      <c r="H101" s="15">
        <f>SUM(H74+H99)</f>
        <v>4861435</v>
      </c>
      <c r="I101" s="9"/>
      <c r="J101" s="15">
        <f>SUM(J74+J99)</f>
        <v>4860462</v>
      </c>
    </row>
    <row r="102" spans="1:10" ht="24.65" customHeight="1" thickTop="1"/>
    <row r="103" spans="1:10" ht="24.65" customHeight="1">
      <c r="D103" s="6"/>
      <c r="E103" s="6"/>
      <c r="F103" s="6"/>
      <c r="G103" s="6"/>
      <c r="H103" s="6"/>
      <c r="I103" s="6"/>
      <c r="J103" s="6"/>
    </row>
    <row r="105" spans="1:10" ht="24.65" customHeight="1">
      <c r="A105" s="119"/>
      <c r="D105" s="6"/>
      <c r="E105" s="2"/>
      <c r="F105" s="6"/>
      <c r="G105" s="2"/>
      <c r="H105" s="6"/>
      <c r="I105" s="2"/>
      <c r="J105" s="6"/>
    </row>
  </sheetData>
  <sheetProtection formatCells="0" formatColumns="0" formatRows="0" insertColumns="0" insertRows="0" insertHyperlinks="0" deleteColumns="0" deleteRows="0" sort="0" autoFilter="0" pivotTables="0"/>
  <mergeCells count="9">
    <mergeCell ref="D83:J83"/>
    <mergeCell ref="D4:G4"/>
    <mergeCell ref="H4:J4"/>
    <mergeCell ref="D8:J8"/>
    <mergeCell ref="D41:G41"/>
    <mergeCell ref="H41:J41"/>
    <mergeCell ref="D45:J45"/>
    <mergeCell ref="D79:G79"/>
    <mergeCell ref="H79:J79"/>
  </mergeCells>
  <pageMargins left="0.7" right="0.7" top="0.48" bottom="0.5" header="0.5" footer="0.5"/>
  <pageSetup paperSize="9" scale="83" firstPageNumber="3" fitToHeight="0" orientation="portrait" useFirstPageNumber="1" r:id="rId1"/>
  <headerFooter>
    <oddFooter>&amp;L&amp;"Angsana New,Regular" หมายเหตุประกอบงบการเงินเป็นส่วนหนึ่งของงบการเงินระหว่างกาลนี้
&amp;C&amp;"Angsana New,Regular"&amp;P</oddFooter>
  </headerFooter>
  <rowBreaks count="2" manualBreakCount="2">
    <brk id="37" max="16383" man="1"/>
    <brk id="75" max="16383" man="1"/>
  </rowBreaks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02EA0-7853-4A8E-902C-EA62564F19C6}">
  <sheetPr>
    <tabColor rgb="FF002060"/>
  </sheetPr>
  <dimension ref="A1:M44"/>
  <sheetViews>
    <sheetView view="pageBreakPreview" topLeftCell="A13" zoomScale="83" zoomScaleNormal="85" zoomScaleSheetLayoutView="83" workbookViewId="0">
      <selection activeCell="L38" sqref="L38"/>
    </sheetView>
  </sheetViews>
  <sheetFormatPr defaultColWidth="8" defaultRowHeight="24" customHeight="1"/>
  <cols>
    <col min="1" max="1" width="9.54296875" style="174" customWidth="1"/>
    <col min="2" max="2" width="10.453125" style="174" customWidth="1"/>
    <col min="3" max="3" width="18.1796875" style="174" customWidth="1"/>
    <col min="4" max="4" width="2.54296875" style="174" customWidth="1"/>
    <col min="5" max="5" width="8.81640625" style="174" customWidth="1"/>
    <col min="6" max="6" width="13.1796875" style="178" customWidth="1"/>
    <col min="7" max="7" width="1.453125" style="178" customWidth="1"/>
    <col min="8" max="8" width="13.1796875" style="178" customWidth="1"/>
    <col min="9" max="9" width="1.453125" style="174" customWidth="1"/>
    <col min="10" max="10" width="13.1796875" style="178" customWidth="1"/>
    <col min="11" max="11" width="1.453125" style="178" customWidth="1"/>
    <col min="12" max="12" width="13.1796875" style="178" customWidth="1"/>
    <col min="13" max="13" width="1.453125" style="174" customWidth="1"/>
    <col min="14" max="16384" width="8" style="174"/>
  </cols>
  <sheetData>
    <row r="1" spans="1:12" s="172" customFormat="1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J1" s="171"/>
      <c r="K1" s="171"/>
      <c r="L1" s="171"/>
    </row>
    <row r="2" spans="1:12" s="172" customFormat="1" ht="24" customHeight="1">
      <c r="A2" s="171" t="s">
        <v>84</v>
      </c>
      <c r="B2" s="171"/>
      <c r="C2" s="171"/>
      <c r="D2" s="171"/>
      <c r="E2" s="171"/>
      <c r="F2" s="171"/>
      <c r="G2" s="171"/>
      <c r="H2" s="171"/>
      <c r="J2" s="171"/>
      <c r="K2" s="171"/>
      <c r="L2" s="171"/>
    </row>
    <row r="3" spans="1:12" ht="24" customHeight="1">
      <c r="A3" s="173"/>
      <c r="B3" s="173"/>
      <c r="C3" s="173"/>
      <c r="D3" s="173"/>
      <c r="E3" s="173"/>
      <c r="F3" s="173"/>
      <c r="G3" s="173"/>
      <c r="H3" s="173"/>
      <c r="J3" s="173"/>
      <c r="K3" s="173"/>
      <c r="L3" s="173"/>
    </row>
    <row r="4" spans="1:12" ht="24" customHeight="1">
      <c r="A4" s="173"/>
      <c r="B4" s="173"/>
      <c r="C4" s="173"/>
      <c r="D4" s="173"/>
      <c r="E4" s="113"/>
      <c r="F4" s="213" t="s">
        <v>2</v>
      </c>
      <c r="G4" s="213"/>
      <c r="H4" s="213"/>
      <c r="I4" s="126"/>
      <c r="J4" s="213" t="s">
        <v>3</v>
      </c>
      <c r="K4" s="213"/>
      <c r="L4" s="213"/>
    </row>
    <row r="5" spans="1:12" ht="24" customHeight="1">
      <c r="E5" s="113"/>
      <c r="F5" s="214" t="s">
        <v>85</v>
      </c>
      <c r="G5" s="214"/>
      <c r="H5" s="214"/>
      <c r="I5" s="126"/>
      <c r="J5" s="214" t="s">
        <v>85</v>
      </c>
      <c r="K5" s="214"/>
      <c r="L5" s="214"/>
    </row>
    <row r="6" spans="1:12" ht="24" customHeight="1">
      <c r="C6" s="175"/>
      <c r="D6" s="175"/>
      <c r="E6" s="113"/>
      <c r="F6" s="214" t="s">
        <v>118</v>
      </c>
      <c r="G6" s="214"/>
      <c r="H6" s="214"/>
      <c r="I6" s="126"/>
      <c r="J6" s="214" t="s">
        <v>118</v>
      </c>
      <c r="K6" s="214"/>
      <c r="L6" s="214"/>
    </row>
    <row r="7" spans="1:12" ht="24" customHeight="1">
      <c r="C7" s="175"/>
      <c r="D7" s="175"/>
      <c r="E7" s="113" t="s">
        <v>6</v>
      </c>
      <c r="F7" s="127">
        <v>2569</v>
      </c>
      <c r="G7" s="128"/>
      <c r="H7" s="127">
        <v>2568</v>
      </c>
      <c r="I7" s="128"/>
      <c r="J7" s="127">
        <v>2569</v>
      </c>
      <c r="K7" s="128"/>
      <c r="L7" s="127">
        <v>2568</v>
      </c>
    </row>
    <row r="8" spans="1:12" ht="24" customHeight="1">
      <c r="C8" s="175"/>
      <c r="D8" s="175"/>
      <c r="E8" s="113"/>
      <c r="F8" s="212" t="s">
        <v>8</v>
      </c>
      <c r="G8" s="212"/>
      <c r="H8" s="212"/>
      <c r="I8" s="212"/>
      <c r="J8" s="212"/>
      <c r="K8" s="212"/>
      <c r="L8" s="212"/>
    </row>
    <row r="9" spans="1:12" ht="24" customHeight="1">
      <c r="A9" s="176" t="s">
        <v>86</v>
      </c>
      <c r="D9" s="175"/>
      <c r="E9" s="177"/>
    </row>
    <row r="10" spans="1:12" ht="24" customHeight="1">
      <c r="A10" s="179" t="s">
        <v>87</v>
      </c>
      <c r="D10" s="175"/>
      <c r="E10" s="180">
        <v>7</v>
      </c>
      <c r="F10" s="181">
        <v>515204</v>
      </c>
      <c r="G10" s="6"/>
      <c r="H10" s="2">
        <v>418361</v>
      </c>
      <c r="I10" s="6"/>
      <c r="J10" s="181">
        <v>236331</v>
      </c>
      <c r="K10" s="6"/>
      <c r="L10" s="2">
        <v>144713</v>
      </c>
    </row>
    <row r="11" spans="1:12" ht="24" hidden="1" customHeight="1">
      <c r="A11" s="179" t="s">
        <v>88</v>
      </c>
      <c r="D11" s="175"/>
      <c r="E11" s="180">
        <v>7</v>
      </c>
      <c r="F11" s="181">
        <v>0</v>
      </c>
      <c r="G11" s="6"/>
      <c r="H11" s="2">
        <v>0</v>
      </c>
      <c r="I11" s="6"/>
      <c r="J11" s="181">
        <v>0</v>
      </c>
      <c r="K11" s="6"/>
      <c r="L11" s="2">
        <v>0</v>
      </c>
    </row>
    <row r="12" spans="1:12" ht="24" customHeight="1">
      <c r="A12" s="179" t="s">
        <v>89</v>
      </c>
      <c r="D12" s="175"/>
      <c r="E12" s="180">
        <v>2</v>
      </c>
      <c r="F12" s="183">
        <v>5599</v>
      </c>
      <c r="G12" s="6"/>
      <c r="H12" s="18">
        <v>7890</v>
      </c>
      <c r="I12" s="6"/>
      <c r="J12" s="183">
        <v>9027</v>
      </c>
      <c r="K12" s="6"/>
      <c r="L12" s="18">
        <v>8655</v>
      </c>
    </row>
    <row r="13" spans="1:12" s="173" customFormat="1" ht="24" customHeight="1">
      <c r="A13" s="173" t="s">
        <v>90</v>
      </c>
      <c r="D13" s="184"/>
      <c r="E13" s="185"/>
      <c r="F13" s="20">
        <f>SUM(F10:F12)</f>
        <v>520803</v>
      </c>
      <c r="G13" s="8"/>
      <c r="H13" s="20">
        <f>SUM(H10:H12)</f>
        <v>426251</v>
      </c>
      <c r="I13" s="8"/>
      <c r="J13" s="20">
        <f>SUM(J10:J12)</f>
        <v>245358</v>
      </c>
      <c r="K13" s="9"/>
      <c r="L13" s="20">
        <f>SUM(L10:L12)</f>
        <v>153368</v>
      </c>
    </row>
    <row r="14" spans="1:12" ht="11.15" customHeight="1">
      <c r="A14" s="173"/>
      <c r="D14" s="175"/>
      <c r="E14" s="186"/>
      <c r="F14" s="6"/>
      <c r="G14" s="6"/>
      <c r="H14" s="6"/>
      <c r="I14" s="6"/>
      <c r="J14" s="6"/>
      <c r="K14" s="2"/>
      <c r="L14" s="6"/>
    </row>
    <row r="15" spans="1:12" ht="24" customHeight="1">
      <c r="A15" s="176" t="s">
        <v>91</v>
      </c>
      <c r="D15" s="175"/>
      <c r="E15" s="186"/>
      <c r="F15" s="6"/>
      <c r="G15" s="6"/>
      <c r="H15" s="6"/>
      <c r="I15" s="6"/>
      <c r="J15" s="6"/>
      <c r="K15" s="2"/>
      <c r="L15" s="6"/>
    </row>
    <row r="16" spans="1:12" ht="24" customHeight="1">
      <c r="A16" s="174" t="s">
        <v>92</v>
      </c>
      <c r="D16" s="175"/>
      <c r="E16" s="186"/>
      <c r="F16" s="181">
        <v>241721</v>
      </c>
      <c r="G16" s="6"/>
      <c r="H16" s="2">
        <v>218020</v>
      </c>
      <c r="I16" s="6"/>
      <c r="J16" s="181">
        <v>101496</v>
      </c>
      <c r="K16" s="6"/>
      <c r="L16" s="2">
        <v>79606</v>
      </c>
    </row>
    <row r="17" spans="1:13" ht="24" hidden="1" customHeight="1">
      <c r="A17" s="174" t="s">
        <v>93</v>
      </c>
      <c r="D17" s="175"/>
      <c r="E17" s="186"/>
      <c r="F17" s="181">
        <v>0</v>
      </c>
      <c r="G17" s="6"/>
      <c r="H17" s="2">
        <v>0</v>
      </c>
      <c r="I17" s="6"/>
      <c r="J17" s="181">
        <v>0</v>
      </c>
      <c r="K17" s="6"/>
      <c r="L17" s="6">
        <v>0</v>
      </c>
    </row>
    <row r="18" spans="1:13" ht="24" customHeight="1">
      <c r="A18" s="174" t="s">
        <v>94</v>
      </c>
      <c r="D18" s="175"/>
      <c r="E18" s="180">
        <v>2</v>
      </c>
      <c r="F18" s="181">
        <v>65405</v>
      </c>
      <c r="G18" s="6"/>
      <c r="H18" s="59">
        <v>50066</v>
      </c>
      <c r="I18" s="59"/>
      <c r="J18" s="181">
        <v>33025</v>
      </c>
      <c r="K18" s="59"/>
      <c r="L18" s="59">
        <v>20408</v>
      </c>
    </row>
    <row r="19" spans="1:13" ht="24" customHeight="1">
      <c r="A19" s="174" t="s">
        <v>95</v>
      </c>
      <c r="D19" s="175"/>
      <c r="E19" s="180">
        <v>2</v>
      </c>
      <c r="F19" s="183">
        <v>77710</v>
      </c>
      <c r="G19" s="59"/>
      <c r="H19" s="18">
        <v>69762</v>
      </c>
      <c r="I19" s="59"/>
      <c r="J19" s="183">
        <v>41009</v>
      </c>
      <c r="K19" s="59"/>
      <c r="L19" s="18">
        <v>34666</v>
      </c>
    </row>
    <row r="20" spans="1:13" ht="24" hidden="1" customHeight="1">
      <c r="A20" s="174" t="s">
        <v>197</v>
      </c>
      <c r="D20" s="175"/>
      <c r="E20" s="180"/>
      <c r="F20" s="183"/>
      <c r="G20" s="59"/>
      <c r="H20" s="18">
        <v>0</v>
      </c>
      <c r="I20" s="59"/>
      <c r="J20" s="183"/>
      <c r="K20" s="59"/>
      <c r="L20" s="18">
        <v>0</v>
      </c>
    </row>
    <row r="21" spans="1:13" s="173" customFormat="1" ht="24" customHeight="1">
      <c r="A21" s="173" t="s">
        <v>96</v>
      </c>
      <c r="D21" s="184"/>
      <c r="E21" s="185"/>
      <c r="F21" s="20">
        <f>SUM(F16:F20)</f>
        <v>384836</v>
      </c>
      <c r="G21" s="8"/>
      <c r="H21" s="20">
        <f>SUM(H16:H20)</f>
        <v>337848</v>
      </c>
      <c r="I21" s="79"/>
      <c r="J21" s="20">
        <f>SUM(J16:J20)</f>
        <v>175530</v>
      </c>
      <c r="K21" s="78"/>
      <c r="L21" s="20">
        <f>SUM(L16:L20)</f>
        <v>134680</v>
      </c>
    </row>
    <row r="22" spans="1:13" ht="11.15" customHeight="1">
      <c r="A22" s="173"/>
      <c r="D22" s="175"/>
      <c r="E22" s="186"/>
      <c r="F22" s="6"/>
      <c r="G22" s="6"/>
      <c r="H22" s="6"/>
      <c r="I22" s="6"/>
      <c r="J22" s="6"/>
      <c r="K22" s="2"/>
      <c r="L22" s="6"/>
    </row>
    <row r="23" spans="1:13" s="173" customFormat="1" ht="24" customHeight="1">
      <c r="A23" s="187" t="s">
        <v>210</v>
      </c>
      <c r="D23" s="184"/>
      <c r="E23" s="185"/>
      <c r="F23" s="21">
        <f>F13-F21</f>
        <v>135967</v>
      </c>
      <c r="G23" s="8"/>
      <c r="H23" s="21">
        <f>H13-H21</f>
        <v>88403</v>
      </c>
      <c r="I23" s="8"/>
      <c r="J23" s="21">
        <f>J13-J21</f>
        <v>69828</v>
      </c>
      <c r="K23" s="9"/>
      <c r="L23" s="21">
        <f>L13-L21</f>
        <v>18688</v>
      </c>
    </row>
    <row r="24" spans="1:13" s="173" customFormat="1" ht="24" customHeight="1">
      <c r="A24" s="188" t="s">
        <v>194</v>
      </c>
      <c r="D24" s="184"/>
      <c r="E24" s="180">
        <v>2</v>
      </c>
      <c r="F24" s="59">
        <v>1</v>
      </c>
      <c r="G24" s="59"/>
      <c r="H24" s="59">
        <v>1678</v>
      </c>
      <c r="I24" s="64"/>
      <c r="J24" s="64">
        <v>877</v>
      </c>
      <c r="K24" s="64"/>
      <c r="L24" s="59">
        <v>2302</v>
      </c>
    </row>
    <row r="25" spans="1:13" s="173" customFormat="1" ht="24" customHeight="1">
      <c r="A25" s="188" t="s">
        <v>97</v>
      </c>
      <c r="D25" s="184"/>
      <c r="E25" s="180">
        <v>2</v>
      </c>
      <c r="F25" s="59">
        <v>-38462</v>
      </c>
      <c r="G25" s="59"/>
      <c r="H25" s="64">
        <v>-29838</v>
      </c>
      <c r="I25" s="64"/>
      <c r="J25" s="64">
        <v>-28781</v>
      </c>
      <c r="K25" s="64"/>
      <c r="L25" s="64">
        <v>-19719</v>
      </c>
    </row>
    <row r="26" spans="1:13" s="173" customFormat="1" ht="24" customHeight="1">
      <c r="A26" s="188" t="s">
        <v>184</v>
      </c>
      <c r="D26" s="184"/>
      <c r="E26" s="180"/>
      <c r="F26" s="59"/>
      <c r="G26" s="59"/>
      <c r="H26" s="64"/>
      <c r="I26" s="64"/>
      <c r="J26" s="64"/>
      <c r="K26" s="64"/>
      <c r="L26" s="64"/>
    </row>
    <row r="27" spans="1:13" ht="24" customHeight="1">
      <c r="A27" s="188" t="s">
        <v>185</v>
      </c>
      <c r="D27" s="175"/>
      <c r="E27" s="180">
        <v>3</v>
      </c>
      <c r="F27" s="54">
        <v>5</v>
      </c>
      <c r="G27" s="6"/>
      <c r="H27" s="68">
        <v>7</v>
      </c>
      <c r="I27" s="66"/>
      <c r="J27" s="69">
        <v>3</v>
      </c>
      <c r="K27" s="66"/>
      <c r="L27" s="68">
        <v>11</v>
      </c>
    </row>
    <row r="28" spans="1:13" s="173" customFormat="1" ht="24" customHeight="1">
      <c r="A28" s="187" t="s">
        <v>211</v>
      </c>
      <c r="D28" s="184"/>
      <c r="F28" s="21">
        <f>SUM(F23:F27)</f>
        <v>97511</v>
      </c>
      <c r="G28" s="8"/>
      <c r="H28" s="21">
        <f>SUM(H23:H27)</f>
        <v>60250</v>
      </c>
      <c r="I28" s="8"/>
      <c r="J28" s="21">
        <f>SUM(J23:J27)</f>
        <v>41927</v>
      </c>
      <c r="K28" s="9"/>
      <c r="L28" s="21">
        <f>SUM(L23:L27)</f>
        <v>1282</v>
      </c>
    </row>
    <row r="29" spans="1:13" ht="24" customHeight="1">
      <c r="A29" s="174" t="s">
        <v>175</v>
      </c>
      <c r="D29" s="175"/>
      <c r="E29" s="180"/>
      <c r="F29" s="54">
        <v>-20279</v>
      </c>
      <c r="G29" s="6"/>
      <c r="H29" s="68">
        <v>-17383</v>
      </c>
      <c r="I29" s="66"/>
      <c r="J29" s="76">
        <v>-8339</v>
      </c>
      <c r="K29" s="66"/>
      <c r="L29" s="68">
        <v>12</v>
      </c>
      <c r="M29" s="182"/>
    </row>
    <row r="30" spans="1:13" s="173" customFormat="1" ht="24" customHeight="1">
      <c r="A30" s="189" t="s">
        <v>212</v>
      </c>
      <c r="D30" s="184"/>
      <c r="E30" s="190"/>
      <c r="F30" s="19">
        <f>F28+F29</f>
        <v>77232</v>
      </c>
      <c r="G30" s="8"/>
      <c r="H30" s="19">
        <f>H28+H29</f>
        <v>42867</v>
      </c>
      <c r="I30" s="8"/>
      <c r="J30" s="67">
        <f>J28+J29</f>
        <v>33588</v>
      </c>
      <c r="K30" s="9"/>
      <c r="L30" s="19">
        <f>L28+L29</f>
        <v>1294</v>
      </c>
    </row>
    <row r="31" spans="1:13" ht="11.15" customHeight="1">
      <c r="A31" s="191"/>
      <c r="D31" s="175"/>
      <c r="F31" s="2"/>
      <c r="G31" s="2"/>
      <c r="H31" s="2"/>
      <c r="I31" s="2"/>
      <c r="J31" s="2"/>
      <c r="K31" s="2"/>
      <c r="L31" s="2"/>
    </row>
    <row r="32" spans="1:13" s="173" customFormat="1" ht="24" customHeight="1" thickBot="1">
      <c r="A32" s="192" t="s">
        <v>226</v>
      </c>
      <c r="D32" s="184"/>
      <c r="F32" s="22">
        <f>F30</f>
        <v>77232</v>
      </c>
      <c r="G32" s="56"/>
      <c r="H32" s="22">
        <f>H30</f>
        <v>42867</v>
      </c>
      <c r="I32" s="56"/>
      <c r="J32" s="22">
        <f>J30</f>
        <v>33588</v>
      </c>
      <c r="K32" s="9"/>
      <c r="L32" s="22">
        <f>L30</f>
        <v>1294</v>
      </c>
    </row>
    <row r="33" spans="1:13" ht="11.15" customHeight="1" thickTop="1">
      <c r="A33" s="191"/>
      <c r="D33" s="175"/>
      <c r="F33" s="2"/>
      <c r="G33" s="2"/>
      <c r="H33" s="2"/>
      <c r="I33" s="2"/>
      <c r="J33" s="2"/>
      <c r="K33" s="2"/>
      <c r="L33" s="2"/>
    </row>
    <row r="34" spans="1:13" ht="24" customHeight="1">
      <c r="A34" s="192" t="s">
        <v>213</v>
      </c>
      <c r="B34" s="193"/>
      <c r="C34" s="194"/>
      <c r="D34" s="195"/>
      <c r="E34" s="194"/>
      <c r="F34" s="57"/>
      <c r="G34" s="57"/>
      <c r="H34" s="57"/>
      <c r="I34" s="2"/>
      <c r="J34" s="2"/>
      <c r="K34" s="2"/>
      <c r="L34" s="2"/>
    </row>
    <row r="35" spans="1:13" ht="24" customHeight="1" thickBot="1">
      <c r="A35" s="196" t="s">
        <v>98</v>
      </c>
      <c r="B35" s="193"/>
      <c r="C35" s="194"/>
      <c r="D35" s="195"/>
      <c r="E35" s="197"/>
      <c r="F35" s="23">
        <f>F30</f>
        <v>77232</v>
      </c>
      <c r="G35" s="58"/>
      <c r="H35" s="23">
        <f>H30</f>
        <v>42867</v>
      </c>
      <c r="I35" s="2"/>
      <c r="J35" s="23">
        <f>J30</f>
        <v>33588</v>
      </c>
      <c r="K35" s="58"/>
      <c r="L35" s="23">
        <f>L30</f>
        <v>1294</v>
      </c>
    </row>
    <row r="36" spans="1:13" ht="11.15" customHeight="1" thickTop="1">
      <c r="A36" s="191"/>
      <c r="B36" s="193"/>
      <c r="C36" s="194"/>
      <c r="D36" s="195"/>
      <c r="E36" s="198"/>
      <c r="F36" s="57"/>
      <c r="G36" s="57"/>
      <c r="H36" s="57"/>
      <c r="I36" s="2"/>
      <c r="J36" s="58"/>
      <c r="K36" s="58"/>
      <c r="L36" s="58"/>
    </row>
    <row r="37" spans="1:13" ht="24" customHeight="1">
      <c r="A37" s="199" t="s">
        <v>227</v>
      </c>
      <c r="B37" s="200"/>
      <c r="C37" s="201"/>
      <c r="D37" s="200"/>
      <c r="E37" s="197"/>
      <c r="F37" s="57"/>
      <c r="G37" s="57"/>
      <c r="H37" s="57"/>
      <c r="I37" s="2"/>
      <c r="J37" s="58"/>
      <c r="K37" s="58"/>
      <c r="L37" s="58"/>
    </row>
    <row r="38" spans="1:13" ht="24" customHeight="1" thickBot="1">
      <c r="A38" s="196" t="s">
        <v>98</v>
      </c>
      <c r="B38" s="200"/>
      <c r="C38" s="201"/>
      <c r="D38" s="200"/>
      <c r="E38" s="197"/>
      <c r="F38" s="23">
        <f>F32</f>
        <v>77232</v>
      </c>
      <c r="G38" s="58"/>
      <c r="H38" s="23">
        <f>H32</f>
        <v>42867</v>
      </c>
      <c r="I38" s="2"/>
      <c r="J38" s="23">
        <f>J32</f>
        <v>33588</v>
      </c>
      <c r="K38" s="58"/>
      <c r="L38" s="23">
        <f>L32</f>
        <v>1294</v>
      </c>
    </row>
    <row r="39" spans="1:13" ht="11.15" customHeight="1" thickTop="1">
      <c r="F39" s="174"/>
      <c r="G39" s="174"/>
      <c r="H39" s="174"/>
      <c r="J39" s="174"/>
      <c r="K39" s="174"/>
      <c r="L39" s="174"/>
    </row>
    <row r="40" spans="1:13" s="173" customFormat="1" ht="24" customHeight="1" thickBot="1">
      <c r="A40" s="202" t="s">
        <v>214</v>
      </c>
      <c r="B40" s="203"/>
      <c r="C40" s="204"/>
      <c r="D40" s="203"/>
      <c r="E40" s="190"/>
      <c r="F40" s="205">
        <v>0.24199999999999999</v>
      </c>
      <c r="G40" s="206"/>
      <c r="H40" s="205">
        <v>0.13400000000000001</v>
      </c>
      <c r="I40" s="206"/>
      <c r="J40" s="205">
        <v>0.105</v>
      </c>
      <c r="K40" s="206"/>
      <c r="L40" s="205">
        <v>4.0000000000000001E-3</v>
      </c>
      <c r="M40" s="207"/>
    </row>
    <row r="41" spans="1:13" ht="10.4" customHeight="1" thickTop="1">
      <c r="D41" s="175"/>
      <c r="F41" s="208"/>
      <c r="G41" s="208"/>
      <c r="H41" s="208"/>
      <c r="J41" s="208"/>
      <c r="K41" s="208"/>
      <c r="L41" s="208"/>
    </row>
    <row r="42" spans="1:13" ht="24" customHeight="1">
      <c r="A42" s="208"/>
      <c r="F42" s="209"/>
      <c r="G42" s="209"/>
      <c r="H42" s="209"/>
      <c r="J42" s="209"/>
      <c r="K42" s="209"/>
      <c r="L42" s="209"/>
    </row>
    <row r="43" spans="1:13" ht="24" customHeight="1">
      <c r="F43" s="209"/>
      <c r="G43" s="209"/>
      <c r="H43" s="209"/>
      <c r="J43" s="209"/>
      <c r="K43" s="209"/>
      <c r="L43" s="209"/>
    </row>
    <row r="44" spans="1:13" ht="24" customHeight="1">
      <c r="F44" s="209"/>
      <c r="G44" s="209"/>
      <c r="H44" s="209"/>
      <c r="J44" s="209"/>
      <c r="K44" s="209"/>
      <c r="L44" s="209"/>
    </row>
  </sheetData>
  <sheetProtection formatCells="0" formatColumns="0" formatRows="0" insertColumns="0" insertRows="0" insertHyperlinks="0" deleteColumns="0" deleteRows="0" sort="0" autoFilter="0" pivotTables="0"/>
  <mergeCells count="7">
    <mergeCell ref="F8:L8"/>
    <mergeCell ref="F4:H4"/>
    <mergeCell ref="J4:L4"/>
    <mergeCell ref="F5:H5"/>
    <mergeCell ref="J5:L5"/>
    <mergeCell ref="F6:H6"/>
    <mergeCell ref="J6:L6"/>
  </mergeCells>
  <pageMargins left="0.7" right="0.7" top="0.48" bottom="0.5" header="0.5" footer="0.5"/>
  <pageSetup paperSize="9" scale="84" firstPageNumber="6" orientation="portrait" useFirstPageNumber="1" r:id="rId1"/>
  <headerFooter>
    <oddFooter>&amp;L&amp;"Angsana New,Regular" หมายเหตุประกอบงบการเงินเป็นส่วนหนึ่งของงบการเงินระหว่างกาลนี้
&amp;C&amp;"Angsana New,Regular"&amp;P</oddFooter>
  </headerFooter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C573FF70E394A86433F5E112C33AA" ma:contentTypeVersion="20" ma:contentTypeDescription="Create a new document." ma:contentTypeScope="" ma:versionID="363326b13391be7397c4bb1fc5892dfb">
  <xsd:schema xmlns:xsd="http://www.w3.org/2001/XMLSchema" xmlns:xs="http://www.w3.org/2001/XMLSchema" xmlns:p="http://schemas.microsoft.com/office/2006/metadata/properties" xmlns:ns1="http://schemas.microsoft.com/sharepoint/v3" xmlns:ns2="f6ba49b0-bcda-4796-8236-5b5cc1493ace" xmlns:ns3="05716746-add9-412a-97a9-1b5167d151a3" xmlns:ns4="4243d5be-521d-4052-81ca-f0f31ea6f2da" targetNamespace="http://schemas.microsoft.com/office/2006/metadata/properties" ma:root="true" ma:fieldsID="07c4184628cb65ea077b891fba7abf30" ns1:_="" ns2:_="" ns3:_="" ns4:_="">
    <xsd:import namespace="http://schemas.microsoft.com/sharepoint/v3"/>
    <xsd:import namespace="f6ba49b0-bcda-4796-8236-5b5cc1493ace"/>
    <xsd:import namespace="05716746-add9-412a-97a9-1b5167d151a3"/>
    <xsd:import namespace="4243d5be-521d-4052-81ca-f0f31ea6f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a49b0-bcda-4796-8236-5b5cc1493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883d318-f35c-4577-94aa-4c8e836d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16746-add9-412a-97a9-1b5167d151a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3d5be-521d-4052-81ca-f0f31ea6f2d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ab28412-1f3e-45b3-a383-4139aabcf663}" ma:internalName="TaxCatchAll" ma:showField="CatchAllData" ma:web="05716746-add9-412a-97a9-1b5167d151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6ba49b0-bcda-4796-8236-5b5cc1493ace">
      <Terms xmlns="http://schemas.microsoft.com/office/infopath/2007/PartnerControls"/>
    </lcf76f155ced4ddcb4097134ff3c332f>
    <_ip_UnifiedCompliancePolicyProperties xmlns="http://schemas.microsoft.com/sharepoint/v3" xsi:nil="true"/>
    <TaxCatchAll xmlns="4243d5be-521d-4052-81ca-f0f31ea6f2da" xsi:nil="true"/>
  </documentManagement>
</p:properties>
</file>

<file path=customXml/itemProps1.xml><?xml version="1.0" encoding="utf-8"?>
<ds:datastoreItem xmlns:ds="http://schemas.openxmlformats.org/officeDocument/2006/customXml" ds:itemID="{5D960E62-DA35-4DBB-A751-4A41245DB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a49b0-bcda-4796-8236-5b5cc1493ace"/>
    <ds:schemaRef ds:uri="05716746-add9-412a-97a9-1b5167d151a3"/>
    <ds:schemaRef ds:uri="4243d5be-521d-4052-81ca-f0f31ea6f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090ABA-764C-425F-A041-38AD20257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19E71-8440-4017-8183-456B663105E6}">
  <ds:schemaRefs>
    <ds:schemaRef ds:uri="http://schemas.microsoft.com/sharepoint/v3"/>
    <ds:schemaRef ds:uri="http://schemas.openxmlformats.org/package/2006/metadata/core-properties"/>
    <ds:schemaRef ds:uri="4243d5be-521d-4052-81ca-f0f31ea6f2da"/>
    <ds:schemaRef ds:uri="http://schemas.microsoft.com/office/2006/metadata/properties"/>
    <ds:schemaRef ds:uri="f6ba49b0-bcda-4796-8236-5b5cc1493ace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5716746-add9-412a-97a9-1b5167d151a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NAV000</vt:lpstr>
      <vt:lpstr>BS 3-5</vt:lpstr>
      <vt:lpstr>PL 6</vt:lpstr>
      <vt:lpstr>Conso 7</vt:lpstr>
      <vt:lpstr>Company 8</vt:lpstr>
      <vt:lpstr>CF 9-11</vt:lpstr>
      <vt:lpstr>'BS 3-5'!Print_Area</vt:lpstr>
      <vt:lpstr>'CF 9-11'!Print_Area</vt:lpstr>
      <vt:lpstr>'Company 8'!Print_Area</vt:lpstr>
      <vt:lpstr>'Conso 7'!Print_Area</vt:lpstr>
      <vt:lpstr>'PL 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COMPAQ PRESARIO 660 M 340</dc:creator>
  <cp:keywords/>
  <dc:description/>
  <cp:lastModifiedBy>Kunyapuck Lorlipiwong</cp:lastModifiedBy>
  <cp:revision/>
  <cp:lastPrinted>2026-05-12T03:40:13Z</cp:lastPrinted>
  <dcterms:created xsi:type="dcterms:W3CDTF">1998-02-25T03:57:14Z</dcterms:created>
  <dcterms:modified xsi:type="dcterms:W3CDTF">2026-05-14T07:31:00Z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0x010100FC3C573FF70E394A86433F5E112C33AA</vt:lpwstr>
  </property>
  <property fmtid="{D5CDD505-2E9C-101B-9397-08002B2CF9AE}" pid="3" name="MediaServiceImageTags">
    <vt:lpwstr/>
  </property>
</Properties>
</file>