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905" yWindow="65311" windowWidth="10695" windowHeight="9765" firstSheet="1" activeTab="1"/>
  </bookViews>
  <sheets>
    <sheet name="000000" sheetId="1" state="veryHidden" r:id="rId1"/>
    <sheet name="BS" sheetId="2" r:id="rId2"/>
    <sheet name="BS&amp;PL" sheetId="3" r:id="rId3"/>
    <sheet name="ce (2)" sheetId="4" r:id="rId4"/>
    <sheet name="000" sheetId="5" state="veryHidden" r:id="rId5"/>
  </sheets>
  <definedNames>
    <definedName name="_xlnm.Print_Area" localSheetId="1">'BS'!$A$1:$G$65</definedName>
    <definedName name="_xlnm.Print_Area" localSheetId="2">'BS&amp;PL'!$A$1:$H$130</definedName>
  </definedNames>
  <calcPr fullCalcOnLoad="1"/>
</workbook>
</file>

<file path=xl/sharedStrings.xml><?xml version="1.0" encoding="utf-8"?>
<sst xmlns="http://schemas.openxmlformats.org/spreadsheetml/2006/main" count="210" uniqueCount="149">
  <si>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</si>
  <si>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</si>
  <si>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</si>
  <si>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</si>
  <si>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</si>
  <si>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</si>
  <si>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</si>
  <si>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</si>
  <si>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</si>
  <si>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</si>
  <si>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</si>
  <si>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</si>
  <si>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</si>
  <si>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</si>
  <si>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</si>
  <si>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</si>
  <si>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</si>
  <si>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</si>
  <si>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</si>
  <si>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</si>
  <si>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</si>
  <si>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</si>
  <si>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</si>
  <si>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</si>
  <si>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</si>
  <si>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</si>
  <si>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</si>
  <si>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</si>
  <si>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ค่าใช้จ่ายในการขาย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</si>
  <si>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</si>
  <si>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</si>
  <si>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</si>
  <si>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</si>
  <si>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</si>
  <si>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</si>
  <si>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</si>
  <si>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</si>
  <si>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</si>
  <si>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</si>
  <si>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</si>
  <si>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</si>
  <si>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</si>
  <si>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</si>
  <si>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</si>
  <si>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</si>
  <si>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</si>
  <si>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</si>
  <si>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</si>
  <si>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</si>
  <si>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 xml:space="preserve">   ดอกเบี้ยรับ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</si>
  <si>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</si>
  <si>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</si>
  <si>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</si>
  <si>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</si>
  <si>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</si>
  <si>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</si>
  <si>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</si>
  <si>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</si>
  <si>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</si>
  <si>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</si>
  <si>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</si>
  <si>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ดอกเบี้ยรับ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</si>
  <si>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</si>
  <si>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</si>
  <si>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</si>
  <si>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</si>
  <si>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</si>
  <si>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</si>
  <si>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</si>
  <si>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</si>
  <si>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</si>
  <si>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</si>
  <si>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</si>
  <si>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เงินปันผลจ่าย</t>
  </si>
  <si>
    <t>จ่ายดอกเบี้ย</t>
  </si>
  <si>
    <t>เงินสดรับจากการจำหน่ายอุปกรณ์</t>
  </si>
  <si>
    <t>เงินฝากธนาคารที่มีภาระค้ำประกัน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</si>
  <si>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</si>
  <si>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</si>
  <si>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</si>
  <si>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</si>
  <si>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</si>
  <si>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</si>
  <si>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</si>
  <si>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</si>
  <si>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</si>
  <si>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</si>
  <si>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</si>
  <si>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</si>
  <si>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</si>
  <si>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</si>
  <si>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</si>
  <si>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</si>
  <si>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</si>
  <si>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</si>
  <si>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สินทรัพย์ไม่มีตัวตน</t>
  </si>
  <si>
    <t xml:space="preserve">   ขาดทุนจากการจำหน่าย/ตัดจำหน่ายอุปกรณ์</t>
  </si>
  <si>
    <t>เงินลงทุนระยะยาวอื่น</t>
  </si>
  <si>
    <t xml:space="preserve">   กำไรจากการจำหน่ายเงินลงทุนชั่วคราวในหลักทรัพย์เพื่อค้า</t>
  </si>
  <si>
    <t xml:space="preserve">      ในหลักทรัพย์เพื่อค้า</t>
  </si>
  <si>
    <t>เงินลงทุนชั่วคราวลดลง(เพิ่มขึ้น)</t>
  </si>
  <si>
    <t>2560</t>
  </si>
  <si>
    <t>(หน่วย: พันบาท)</t>
  </si>
  <si>
    <t>(ยังไม่ได้ตรวจสอบ แต่สอบทานแล้ว)</t>
  </si>
  <si>
    <t xml:space="preserve">ณ วันที่ </t>
  </si>
  <si>
    <t>(ยังไม่ได้ตรวจสอบ</t>
  </si>
  <si>
    <t>(ตรวจสอบแล้ว)</t>
  </si>
  <si>
    <t>แต่สอบทานแล้ว)</t>
  </si>
  <si>
    <t>31 ธันวาคม 2559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</si>
  <si>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</si>
  <si>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</si>
  <si>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</si>
  <si>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</si>
  <si>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</si>
  <si>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</si>
  <si>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ยอดคงเหลือ ณ วันที่ 1 มกราคม 2559</t>
  </si>
  <si>
    <t>ยอดคงเหลือ ณ วันที่ 1 มกราคม 2560</t>
  </si>
  <si>
    <t xml:space="preserve">   กำไรที่ยังไม่เกิดขึ้นจริงจากการเปลี่ยนแปลงมูลค่าเงินลงทุนชั่วคราว</t>
  </si>
  <si>
    <t>กำไร(ขาดทุน)ต่อหุ้นขั้นพื้นฐาน</t>
  </si>
  <si>
    <t>กำไร(ขาดทุน)</t>
  </si>
  <si>
    <t>กำไร(ขาดทุน)ก่อนภาษี</t>
  </si>
  <si>
    <t xml:space="preserve">รายการปรับกระทบกำไร(ขาดทุน)ก่อนภาษีเป็นเงินสดรับ(จ่าย) </t>
  </si>
  <si>
    <t>กำไร(ขาดทุน)ก่อนค่าใช้จ่ายทางการเงินและค่าใช้จ่ายภาษีเงินได้</t>
  </si>
  <si>
    <t>กำไร(ขาดทุน)ก่อนค่าใช้จ่ายภาษีเงินได้</t>
  </si>
  <si>
    <t>กำไร(ขาดทุน)สำหรับงวด</t>
  </si>
  <si>
    <t>เงินสดสุทธิจาก(ใช้ไปใน)กิจกรรมดำเนินงาน</t>
  </si>
  <si>
    <t>เงินสดสุทธิจาก(ใช้ไปใน)กิจกรรมลงทุน</t>
  </si>
  <si>
    <t>เงินสดจาก(ใช้ไปใน)กิจกรรมดำเนินงาน</t>
  </si>
  <si>
    <t>30 มิถุนายน 2560</t>
  </si>
  <si>
    <t>สำหรับงวดสามเดือนสิ้นสุดวันที่ 30 มิถุนายน 2560</t>
  </si>
  <si>
    <t>ยอดคงเหลือ ณ วันที่ 30 มิถุนายน 2559</t>
  </si>
  <si>
    <t>ยอดคงเหลือ ณ วันที่ 30 มิถุนายน 2560</t>
  </si>
  <si>
    <t>สำหรับงวดหกดือนสิ้นสุดวันที่ 30 มิถุนายน 2560</t>
  </si>
  <si>
    <t>สำหรับงวดหกเดือนสิ้นสุดวันที่ 30 มิถุนายน 2560</t>
  </si>
  <si>
    <t>ภาษีเงินได้ค้างจ่าย</t>
  </si>
  <si>
    <t xml:space="preserve">   สำรองผลประโยชน์ระยะยาวของพนักงาน</t>
  </si>
  <si>
    <t xml:space="preserve">   โอนสินค้าคงเหลือเป็นอุปกรณ์</t>
  </si>
  <si>
    <t>กำไรก่อนค่าใช้จ่ายทางการเงินและค่าใช้จ่ายภาษีเงินได้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</si>
  <si>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</si>
  <si>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</si>
  <si>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</si>
  <si>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</si>
  <si>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(หน่วย: พันบาท ยกเว้นกำไร(ขาดทุน)ต่อหุ้นแสดงเป็นบาท)</t>
  </si>
  <si>
    <t xml:space="preserve">   ค่าเผื่อหนี้สงสัยจะสูญเพิ่มขึ้น(ลดลง)</t>
  </si>
  <si>
    <t xml:space="preserve">   การปรับลดสินค้าเป็นมูลค่าสุทธิที่จะได้รับเพิ่มขึ้น(ลดลง)</t>
  </si>
  <si>
    <t xml:space="preserve">   ค่าเผื่อการด้อยค่าของอุปกรณ์ลดลง</t>
  </si>
  <si>
    <t>รายได้(ค่าใช้จ่าย)ภาษีเงินได้</t>
  </si>
  <si>
    <t>เงินสดสุทธิใช้ไปในกิจกรรมจัดหาเงิน</t>
  </si>
  <si>
    <t>เงินสดและรายการเทียบเท่าเงินสดเพิ่มขึ้น(ลดลง)สุทธิ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</si>
</sst>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</numFmts>
  <fonts count="53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5"/>
      <color indexed="8"/>
      <name val="Angsana New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38" fontId="6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1" borderId="1" applyNumberFormat="0" applyAlignment="0" applyProtection="0"/>
    <xf numFmtId="10" fontId="6" fillId="32" borderId="6" applyNumberFormat="0" applyBorder="0" applyAlignment="0" applyProtection="0"/>
    <xf numFmtId="0" fontId="45" fillId="0" borderId="7" applyNumberFormat="0" applyFill="0" applyAlignment="0" applyProtection="0"/>
    <xf numFmtId="0" fontId="46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37" fontId="15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213" fontId="51" fillId="0" borderId="0" xfId="0" applyNumberFormat="1" applyFont="1" applyFill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vertical="top"/>
    </xf>
    <xf numFmtId="38" fontId="12" fillId="0" borderId="0" xfId="0" applyNumberFormat="1" applyFont="1" applyFill="1" applyAlignment="1">
      <alignment horizontal="left"/>
    </xf>
    <xf numFmtId="38" fontId="11" fillId="0" borderId="0" xfId="0" applyNumberFormat="1" applyFont="1" applyFill="1" applyAlignment="1">
      <alignment horizontal="left"/>
    </xf>
    <xf numFmtId="41" fontId="12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3" xfId="0" applyNumberFormat="1" applyFont="1" applyFill="1" applyBorder="1" applyAlignment="1">
      <alignment horizontal="center" vertical="center"/>
    </xf>
    <xf numFmtId="41" fontId="12" fillId="0" borderId="14" xfId="0" applyNumberFormat="1" applyFont="1" applyFill="1" applyBorder="1" applyAlignment="1">
      <alignment horizontal="center" vertical="center"/>
    </xf>
    <xf numFmtId="38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37" fontId="13" fillId="0" borderId="13" xfId="0" applyNumberFormat="1" applyFont="1" applyFill="1" applyBorder="1" applyAlignment="1" quotePrefix="1">
      <alignment horizontal="center"/>
    </xf>
    <xf numFmtId="37" fontId="13" fillId="0" borderId="0" xfId="0" applyNumberFormat="1" applyFont="1" applyFill="1" applyBorder="1" applyAlignment="1">
      <alignment horizontal="center"/>
    </xf>
    <xf numFmtId="41" fontId="12" fillId="0" borderId="14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41" fontId="12" fillId="0" borderId="17" xfId="0" applyNumberFormat="1" applyFont="1" applyFill="1" applyBorder="1" applyAlignment="1">
      <alignment/>
    </xf>
    <xf numFmtId="222" fontId="12" fillId="0" borderId="14" xfId="0" applyNumberFormat="1" applyFont="1" applyFill="1" applyBorder="1" applyAlignment="1">
      <alignment/>
    </xf>
    <xf numFmtId="41" fontId="12" fillId="0" borderId="13" xfId="42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41" fontId="12" fillId="0" borderId="0" xfId="0" applyNumberFormat="1" applyFont="1" applyBorder="1" applyAlignment="1">
      <alignment horizontal="right"/>
    </xf>
    <xf numFmtId="9" fontId="12" fillId="0" borderId="0" xfId="71" applyFont="1" applyAlignment="1">
      <alignment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tabSelected="1" view="pageBreakPreview" zoomScaleSheetLayoutView="100" workbookViewId="0" topLeftCell="A1">
      <selection activeCell="A1" sqref="A1"/>
    </sheetView>
  </sheetViews>
  <sheetFormatPr defaultColWidth="10.75390625" defaultRowHeight="21.75" customHeight="1"/>
  <cols>
    <col min="1" max="1" width="50.125" style="13" customWidth="1"/>
    <col min="2" max="2" width="1.75390625" style="13" customWidth="1"/>
    <col min="3" max="3" width="7.75390625" style="13" customWidth="1"/>
    <col min="4" max="4" width="1.625" style="33" customWidth="1"/>
    <col min="5" max="5" width="14.75390625" style="13" customWidth="1"/>
    <col min="6" max="6" width="1.37890625" style="31" customWidth="1"/>
    <col min="7" max="7" width="14.75390625" style="33" customWidth="1"/>
    <col min="8" max="8" width="0.875" style="33" customWidth="1"/>
    <col min="9" max="16384" width="10.75390625" style="13" customWidth="1"/>
  </cols>
  <sheetData>
    <row r="1" spans="1:8" ht="21.75" customHeight="1">
      <c r="A1" s="10" t="s">
        <v>82</v>
      </c>
      <c r="B1" s="11"/>
      <c r="C1" s="11"/>
      <c r="D1" s="12"/>
      <c r="G1" s="12"/>
      <c r="H1" s="12"/>
    </row>
    <row r="2" spans="1:8" ht="21.75" customHeight="1">
      <c r="A2" s="10" t="s">
        <v>30</v>
      </c>
      <c r="B2" s="11"/>
      <c r="C2" s="11"/>
      <c r="D2" s="12"/>
      <c r="G2" s="12"/>
      <c r="H2" s="12"/>
    </row>
    <row r="3" spans="1:8" ht="21.75" customHeight="1">
      <c r="A3" s="10"/>
      <c r="B3" s="11"/>
      <c r="C3" s="11"/>
      <c r="D3" s="12"/>
      <c r="G3" s="6" t="s">
        <v>102</v>
      </c>
      <c r="H3" s="12"/>
    </row>
    <row r="4" spans="2:8" ht="21.75" customHeight="1">
      <c r="B4" s="11"/>
      <c r="C4" s="11"/>
      <c r="D4" s="12"/>
      <c r="E4" s="28" t="s">
        <v>104</v>
      </c>
      <c r="F4" s="28"/>
      <c r="G4" s="28" t="s">
        <v>104</v>
      </c>
      <c r="H4" s="12"/>
    </row>
    <row r="5" spans="2:8" ht="21.75" customHeight="1">
      <c r="B5" s="11"/>
      <c r="C5" s="16" t="s">
        <v>36</v>
      </c>
      <c r="D5" s="12"/>
      <c r="E5" s="66" t="s">
        <v>128</v>
      </c>
      <c r="F5" s="17"/>
      <c r="G5" s="66" t="s">
        <v>108</v>
      </c>
      <c r="H5" s="12"/>
    </row>
    <row r="6" spans="2:8" ht="21.75" customHeight="1">
      <c r="B6" s="11"/>
      <c r="C6" s="16"/>
      <c r="D6" s="12"/>
      <c r="E6" s="67" t="s">
        <v>105</v>
      </c>
      <c r="F6" s="67"/>
      <c r="G6" s="67" t="s">
        <v>106</v>
      </c>
      <c r="H6" s="12"/>
    </row>
    <row r="7" spans="2:8" ht="21.75" customHeight="1">
      <c r="B7" s="11"/>
      <c r="C7" s="16"/>
      <c r="D7" s="12"/>
      <c r="E7" s="67" t="s">
        <v>107</v>
      </c>
      <c r="F7" s="67"/>
      <c r="G7" s="67"/>
      <c r="H7" s="12"/>
    </row>
    <row r="8" spans="1:8" ht="21.75" customHeight="1">
      <c r="A8" s="21" t="s">
        <v>0</v>
      </c>
      <c r="D8" s="1"/>
      <c r="G8" s="1"/>
      <c r="H8" s="1"/>
    </row>
    <row r="9" spans="1:8" ht="21.75" customHeight="1">
      <c r="A9" s="21" t="s">
        <v>1</v>
      </c>
      <c r="D9" s="1"/>
      <c r="G9" s="1"/>
      <c r="H9" s="1"/>
    </row>
    <row r="10" spans="1:8" ht="21.75" customHeight="1">
      <c r="A10" s="13" t="s">
        <v>18</v>
      </c>
      <c r="C10" s="22">
        <v>4</v>
      </c>
      <c r="D10" s="22"/>
      <c r="E10" s="1">
        <v>9232</v>
      </c>
      <c r="F10" s="1"/>
      <c r="G10" s="1">
        <v>16067</v>
      </c>
      <c r="H10" s="1"/>
    </row>
    <row r="11" spans="1:8" ht="21.75" customHeight="1">
      <c r="A11" s="13" t="s">
        <v>83</v>
      </c>
      <c r="C11" s="22">
        <v>5</v>
      </c>
      <c r="D11" s="22"/>
      <c r="E11" s="1">
        <v>43125</v>
      </c>
      <c r="F11" s="1"/>
      <c r="G11" s="1">
        <v>88499</v>
      </c>
      <c r="H11" s="1"/>
    </row>
    <row r="12" spans="1:8" ht="21.75" customHeight="1">
      <c r="A12" s="23" t="s">
        <v>37</v>
      </c>
      <c r="C12" s="22">
        <v>6</v>
      </c>
      <c r="D12" s="22"/>
      <c r="E12" s="24">
        <v>35707</v>
      </c>
      <c r="F12" s="7"/>
      <c r="G12" s="24">
        <v>33342</v>
      </c>
      <c r="H12" s="7"/>
    </row>
    <row r="13" spans="1:8" ht="21.75" customHeight="1">
      <c r="A13" s="23" t="s">
        <v>38</v>
      </c>
      <c r="C13" s="22">
        <v>7</v>
      </c>
      <c r="D13" s="22"/>
      <c r="E13" s="1">
        <v>171336</v>
      </c>
      <c r="F13" s="1"/>
      <c r="G13" s="1">
        <v>153234</v>
      </c>
      <c r="H13" s="1"/>
    </row>
    <row r="14" spans="1:8" ht="21.75" customHeight="1">
      <c r="A14" s="13" t="s">
        <v>19</v>
      </c>
      <c r="C14" s="22">
        <v>8</v>
      </c>
      <c r="D14" s="22"/>
      <c r="E14" s="4">
        <v>5124</v>
      </c>
      <c r="F14" s="1"/>
      <c r="G14" s="4">
        <v>5362</v>
      </c>
      <c r="H14" s="1"/>
    </row>
    <row r="15" spans="1:8" ht="21.75" customHeight="1">
      <c r="A15" s="21" t="s">
        <v>2</v>
      </c>
      <c r="C15" s="22"/>
      <c r="D15" s="13"/>
      <c r="E15" s="2">
        <f>SUM(E10:E14)</f>
        <v>264524</v>
      </c>
      <c r="F15" s="1"/>
      <c r="G15" s="2">
        <f>SUM(G10:G14)</f>
        <v>296504</v>
      </c>
      <c r="H15" s="1"/>
    </row>
    <row r="16" spans="1:8" ht="21.75" customHeight="1">
      <c r="A16" s="21" t="s">
        <v>11</v>
      </c>
      <c r="C16" s="22"/>
      <c r="D16" s="13"/>
      <c r="E16" s="3"/>
      <c r="F16" s="1"/>
      <c r="G16" s="3"/>
      <c r="H16" s="1"/>
    </row>
    <row r="17" spans="1:8" ht="21.75" customHeight="1">
      <c r="A17" s="13" t="s">
        <v>76</v>
      </c>
      <c r="C17" s="22">
        <v>9</v>
      </c>
      <c r="D17" s="22"/>
      <c r="E17" s="3">
        <v>160</v>
      </c>
      <c r="F17" s="1"/>
      <c r="G17" s="3">
        <v>160</v>
      </c>
      <c r="H17" s="1"/>
    </row>
    <row r="18" spans="1:8" ht="21.75" customHeight="1">
      <c r="A18" s="13" t="s">
        <v>97</v>
      </c>
      <c r="C18" s="22">
        <v>10</v>
      </c>
      <c r="D18" s="22"/>
      <c r="E18" s="3">
        <v>10000</v>
      </c>
      <c r="F18" s="1"/>
      <c r="G18" s="3">
        <v>10000</v>
      </c>
      <c r="H18" s="1"/>
    </row>
    <row r="19" spans="1:8" ht="21.75" customHeight="1">
      <c r="A19" s="25" t="s">
        <v>39</v>
      </c>
      <c r="C19" s="22">
        <v>11</v>
      </c>
      <c r="D19" s="22"/>
      <c r="E19" s="3">
        <v>40123</v>
      </c>
      <c r="F19" s="1"/>
      <c r="G19" s="3">
        <v>42375</v>
      </c>
      <c r="H19" s="1"/>
    </row>
    <row r="20" spans="1:8" ht="21.75" customHeight="1">
      <c r="A20" s="23" t="s">
        <v>95</v>
      </c>
      <c r="C20" s="22"/>
      <c r="D20" s="22"/>
      <c r="E20" s="3">
        <v>17839</v>
      </c>
      <c r="F20" s="1"/>
      <c r="G20" s="3">
        <v>20486</v>
      </c>
      <c r="H20" s="1"/>
    </row>
    <row r="21" spans="1:8" ht="21.75" customHeight="1">
      <c r="A21" s="23" t="s">
        <v>44</v>
      </c>
      <c r="C21" s="22"/>
      <c r="D21" s="22"/>
      <c r="E21" s="1">
        <v>6450</v>
      </c>
      <c r="F21" s="1"/>
      <c r="G21" s="1">
        <v>6679</v>
      </c>
      <c r="H21" s="1"/>
    </row>
    <row r="22" spans="1:8" ht="21.75" customHeight="1">
      <c r="A22" s="23" t="s">
        <v>45</v>
      </c>
      <c r="C22" s="22"/>
      <c r="D22" s="22"/>
      <c r="E22" s="1">
        <v>18223</v>
      </c>
      <c r="F22" s="1"/>
      <c r="G22" s="1">
        <v>15786</v>
      </c>
      <c r="H22" s="1"/>
    </row>
    <row r="23" spans="1:8" ht="21.75" customHeight="1">
      <c r="A23" s="23" t="s">
        <v>84</v>
      </c>
      <c r="C23" s="22"/>
      <c r="D23" s="22"/>
      <c r="E23" s="4">
        <v>4548</v>
      </c>
      <c r="F23" s="1"/>
      <c r="G23" s="4">
        <v>4883</v>
      </c>
      <c r="H23" s="1"/>
    </row>
    <row r="24" spans="1:8" ht="21.75" customHeight="1">
      <c r="A24" s="10" t="s">
        <v>12</v>
      </c>
      <c r="C24" s="26"/>
      <c r="D24" s="1"/>
      <c r="E24" s="4">
        <f>SUM(E17:E23)</f>
        <v>97343</v>
      </c>
      <c r="F24" s="1"/>
      <c r="G24" s="4">
        <f>SUM(G17:G23)</f>
        <v>100369</v>
      </c>
      <c r="H24" s="1"/>
    </row>
    <row r="25" spans="1:8" ht="21.75" customHeight="1" thickBot="1">
      <c r="A25" s="21" t="s">
        <v>3</v>
      </c>
      <c r="C25" s="26"/>
      <c r="D25" s="1"/>
      <c r="E25" s="5">
        <f>SUM(E15,E24)</f>
        <v>361867</v>
      </c>
      <c r="F25" s="1"/>
      <c r="G25" s="5">
        <f>SUM(G15,G24)</f>
        <v>396873</v>
      </c>
      <c r="H25" s="1"/>
    </row>
    <row r="26" spans="3:8" ht="21.75" customHeight="1" thickTop="1">
      <c r="C26" s="26"/>
      <c r="D26" s="1"/>
      <c r="G26" s="1"/>
      <c r="H26" s="1"/>
    </row>
    <row r="27" spans="1:8" ht="21.75" customHeight="1">
      <c r="A27" s="13" t="s">
        <v>4</v>
      </c>
      <c r="C27" s="26"/>
      <c r="D27" s="1"/>
      <c r="G27" s="1"/>
      <c r="H27" s="1"/>
    </row>
    <row r="28" spans="3:8" ht="21.75" customHeight="1">
      <c r="C28" s="26"/>
      <c r="D28" s="1"/>
      <c r="G28" s="1"/>
      <c r="H28" s="1"/>
    </row>
    <row r="29" spans="1:8" ht="21.75" customHeight="1">
      <c r="A29" s="10" t="s">
        <v>82</v>
      </c>
      <c r="B29" s="11"/>
      <c r="C29" s="11"/>
      <c r="D29" s="12"/>
      <c r="G29" s="12"/>
      <c r="H29" s="12"/>
    </row>
    <row r="30" spans="1:8" ht="21.75" customHeight="1">
      <c r="A30" s="10" t="s">
        <v>31</v>
      </c>
      <c r="B30" s="11"/>
      <c r="C30" s="11"/>
      <c r="D30" s="27"/>
      <c r="G30" s="27"/>
      <c r="H30" s="27"/>
    </row>
    <row r="31" spans="1:8" ht="21.75" customHeight="1">
      <c r="A31" s="10"/>
      <c r="B31" s="11"/>
      <c r="C31" s="11"/>
      <c r="D31" s="12"/>
      <c r="G31" s="6" t="s">
        <v>102</v>
      </c>
      <c r="H31" s="12"/>
    </row>
    <row r="32" spans="2:8" ht="21.75" customHeight="1">
      <c r="B32" s="11"/>
      <c r="C32" s="11"/>
      <c r="D32" s="12"/>
      <c r="E32" s="28" t="s">
        <v>104</v>
      </c>
      <c r="F32" s="28"/>
      <c r="G32" s="28" t="s">
        <v>104</v>
      </c>
      <c r="H32" s="12"/>
    </row>
    <row r="33" spans="2:8" ht="21.75" customHeight="1">
      <c r="B33" s="11"/>
      <c r="C33" s="16" t="s">
        <v>36</v>
      </c>
      <c r="D33" s="12"/>
      <c r="E33" s="66" t="s">
        <v>128</v>
      </c>
      <c r="F33" s="17"/>
      <c r="G33" s="66" t="s">
        <v>108</v>
      </c>
      <c r="H33" s="12"/>
    </row>
    <row r="34" spans="2:8" ht="21.75" customHeight="1">
      <c r="B34" s="11"/>
      <c r="C34" s="16"/>
      <c r="D34" s="12"/>
      <c r="E34" s="67" t="s">
        <v>105</v>
      </c>
      <c r="F34" s="67"/>
      <c r="G34" s="67" t="s">
        <v>106</v>
      </c>
      <c r="H34" s="12"/>
    </row>
    <row r="35" spans="2:8" ht="21.75" customHeight="1">
      <c r="B35" s="11"/>
      <c r="C35" s="16"/>
      <c r="D35" s="12"/>
      <c r="E35" s="67" t="s">
        <v>107</v>
      </c>
      <c r="F35" s="67"/>
      <c r="G35" s="67"/>
      <c r="H35" s="12"/>
    </row>
    <row r="36" spans="1:8" ht="21.75" customHeight="1">
      <c r="A36" s="10" t="s">
        <v>20</v>
      </c>
      <c r="D36" s="28"/>
      <c r="G36" s="28"/>
      <c r="H36" s="28"/>
    </row>
    <row r="37" spans="1:8" ht="21.75" customHeight="1">
      <c r="A37" s="21" t="s">
        <v>5</v>
      </c>
      <c r="C37" s="22"/>
      <c r="D37" s="1"/>
      <c r="G37" s="1"/>
      <c r="H37" s="1"/>
    </row>
    <row r="38" spans="1:8" ht="21.75" customHeight="1">
      <c r="A38" s="13" t="s">
        <v>40</v>
      </c>
      <c r="C38" s="56">
        <v>13</v>
      </c>
      <c r="D38" s="22"/>
      <c r="E38" s="6">
        <v>70845</v>
      </c>
      <c r="G38" s="6">
        <v>110733</v>
      </c>
      <c r="H38" s="31"/>
    </row>
    <row r="39" spans="1:8" ht="21.75" customHeight="1">
      <c r="A39" s="13" t="s">
        <v>91</v>
      </c>
      <c r="C39" s="56"/>
      <c r="D39" s="22"/>
      <c r="E39" s="6">
        <v>64</v>
      </c>
      <c r="G39" s="6">
        <v>53</v>
      </c>
      <c r="H39" s="31"/>
    </row>
    <row r="40" spans="1:8" ht="21.75" customHeight="1">
      <c r="A40" s="13" t="s">
        <v>134</v>
      </c>
      <c r="C40" s="56"/>
      <c r="D40" s="22"/>
      <c r="E40" s="6">
        <v>221</v>
      </c>
      <c r="G40" s="6">
        <v>0</v>
      </c>
      <c r="H40" s="31"/>
    </row>
    <row r="41" spans="1:8" ht="21.75" customHeight="1">
      <c r="A41" s="13" t="s">
        <v>21</v>
      </c>
      <c r="C41" s="56"/>
      <c r="D41" s="22"/>
      <c r="E41" s="8">
        <v>622</v>
      </c>
      <c r="G41" s="8">
        <v>745</v>
      </c>
      <c r="H41" s="31"/>
    </row>
    <row r="42" spans="1:8" ht="21.75" customHeight="1">
      <c r="A42" s="21" t="s">
        <v>6</v>
      </c>
      <c r="C42" s="56"/>
      <c r="D42" s="22"/>
      <c r="E42" s="4">
        <f>SUM(E38:E41)</f>
        <v>71752</v>
      </c>
      <c r="G42" s="4">
        <f>SUM(G38:G41)</f>
        <v>111531</v>
      </c>
      <c r="H42" s="31"/>
    </row>
    <row r="43" spans="1:8" ht="21.75" customHeight="1">
      <c r="A43" s="21" t="s">
        <v>32</v>
      </c>
      <c r="C43" s="56"/>
      <c r="D43" s="22"/>
      <c r="E43" s="1"/>
      <c r="G43" s="1"/>
      <c r="H43" s="31"/>
    </row>
    <row r="44" spans="1:8" ht="21.75" customHeight="1">
      <c r="A44" s="13" t="s">
        <v>33</v>
      </c>
      <c r="C44" s="56"/>
      <c r="D44" s="22"/>
      <c r="E44" s="4">
        <v>10166</v>
      </c>
      <c r="G44" s="4">
        <v>9527</v>
      </c>
      <c r="H44" s="31"/>
    </row>
    <row r="45" spans="1:8" ht="21.75" customHeight="1">
      <c r="A45" s="21" t="s">
        <v>34</v>
      </c>
      <c r="C45" s="56"/>
      <c r="D45" s="26"/>
      <c r="E45" s="4">
        <f>SUM(E44)</f>
        <v>10166</v>
      </c>
      <c r="F45" s="1"/>
      <c r="G45" s="4">
        <f>SUM(G44)</f>
        <v>9527</v>
      </c>
      <c r="H45" s="1"/>
    </row>
    <row r="46" spans="1:8" ht="21.75" customHeight="1">
      <c r="A46" s="21" t="s">
        <v>35</v>
      </c>
      <c r="C46" s="56"/>
      <c r="D46" s="26"/>
      <c r="E46" s="4">
        <f>SUM(E42+E45)</f>
        <v>81918</v>
      </c>
      <c r="F46" s="1"/>
      <c r="G46" s="4">
        <f>SUM(G42+G45)</f>
        <v>121058</v>
      </c>
      <c r="H46" s="1"/>
    </row>
    <row r="47" spans="1:8" ht="21.75" customHeight="1">
      <c r="A47" s="21" t="s">
        <v>7</v>
      </c>
      <c r="C47" s="56"/>
      <c r="D47" s="56"/>
      <c r="E47" s="1"/>
      <c r="F47" s="56"/>
      <c r="G47" s="1"/>
      <c r="H47" s="56"/>
    </row>
    <row r="48" spans="1:8" ht="21.75" customHeight="1">
      <c r="A48" s="13" t="s">
        <v>15</v>
      </c>
      <c r="C48" s="56"/>
      <c r="D48" s="56"/>
      <c r="E48" s="1"/>
      <c r="F48" s="56"/>
      <c r="G48" s="1"/>
      <c r="H48" s="56"/>
    </row>
    <row r="49" spans="1:7" ht="21.75" customHeight="1">
      <c r="A49" s="25" t="s">
        <v>85</v>
      </c>
      <c r="C49" s="56"/>
      <c r="D49" s="56"/>
      <c r="E49" s="1"/>
      <c r="F49" s="33"/>
      <c r="G49" s="1"/>
    </row>
    <row r="50" spans="1:8" ht="21.75" customHeight="1" thickBot="1">
      <c r="A50" s="23" t="s">
        <v>86</v>
      </c>
      <c r="C50" s="56"/>
      <c r="D50" s="56"/>
      <c r="E50" s="5">
        <v>200000</v>
      </c>
      <c r="F50" s="56"/>
      <c r="G50" s="5">
        <v>200000</v>
      </c>
      <c r="H50" s="56"/>
    </row>
    <row r="51" spans="1:8" ht="21.75" customHeight="1" thickTop="1">
      <c r="A51" s="25" t="s">
        <v>87</v>
      </c>
      <c r="C51" s="26"/>
      <c r="D51" s="1"/>
      <c r="E51" s="3"/>
      <c r="G51" s="3"/>
      <c r="H51" s="1"/>
    </row>
    <row r="52" spans="1:11" ht="21.75" customHeight="1">
      <c r="A52" s="23" t="s">
        <v>86</v>
      </c>
      <c r="C52" s="26"/>
      <c r="D52" s="1"/>
      <c r="E52" s="1">
        <f>'ce (2)'!D17</f>
        <v>200000</v>
      </c>
      <c r="G52" s="1">
        <f>'ce (2)'!D14</f>
        <v>200000</v>
      </c>
      <c r="H52" s="1"/>
      <c r="K52" s="1"/>
    </row>
    <row r="53" spans="1:8" ht="21.75" customHeight="1">
      <c r="A53" s="23" t="s">
        <v>88</v>
      </c>
      <c r="C53" s="26"/>
      <c r="D53" s="1"/>
      <c r="E53" s="1">
        <f>'ce (2)'!F17</f>
        <v>39810</v>
      </c>
      <c r="G53" s="1">
        <f>'ce (2)'!F14</f>
        <v>39810</v>
      </c>
      <c r="H53" s="1"/>
    </row>
    <row r="54" spans="1:8" ht="21.75" customHeight="1">
      <c r="A54" s="25" t="s">
        <v>68</v>
      </c>
      <c r="C54" s="26"/>
      <c r="D54" s="1"/>
      <c r="E54" s="1"/>
      <c r="G54" s="1"/>
      <c r="H54" s="1"/>
    </row>
    <row r="55" spans="1:8" ht="21.75" customHeight="1">
      <c r="A55" s="23" t="s">
        <v>69</v>
      </c>
      <c r="C55" s="22">
        <v>14</v>
      </c>
      <c r="D55" s="1"/>
      <c r="E55" s="1">
        <f>'ce (2)'!H17</f>
        <v>10766</v>
      </c>
      <c r="G55" s="1">
        <f>'ce (2)'!H14</f>
        <v>10766</v>
      </c>
      <c r="H55" s="1"/>
    </row>
    <row r="56" spans="1:10" ht="21.75" customHeight="1">
      <c r="A56" s="23" t="s">
        <v>70</v>
      </c>
      <c r="C56" s="26"/>
      <c r="D56" s="1"/>
      <c r="E56" s="1">
        <f>'ce (2)'!J17</f>
        <v>29373</v>
      </c>
      <c r="G56" s="1">
        <f>'ce (2)'!J14</f>
        <v>25239</v>
      </c>
      <c r="H56" s="1"/>
      <c r="J56" s="24"/>
    </row>
    <row r="57" spans="1:8" ht="21.75" customHeight="1">
      <c r="A57" s="10" t="s">
        <v>8</v>
      </c>
      <c r="C57" s="26"/>
      <c r="D57" s="1"/>
      <c r="E57" s="2">
        <f>SUM(E52:E56)</f>
        <v>279949</v>
      </c>
      <c r="G57" s="2">
        <f>SUM(G52:G56)</f>
        <v>275815</v>
      </c>
      <c r="H57" s="1"/>
    </row>
    <row r="58" spans="1:8" ht="21.75" customHeight="1" thickBot="1">
      <c r="A58" s="10" t="s">
        <v>9</v>
      </c>
      <c r="C58" s="26"/>
      <c r="D58" s="1"/>
      <c r="E58" s="5">
        <f>SUM(E46+E57)</f>
        <v>361867</v>
      </c>
      <c r="G58" s="5">
        <f>SUM(G46+G57)</f>
        <v>396873</v>
      </c>
      <c r="H58" s="1"/>
    </row>
    <row r="59" spans="3:8" ht="19.5" customHeight="1" thickTop="1">
      <c r="C59" s="26"/>
      <c r="D59" s="29"/>
      <c r="E59" s="51"/>
      <c r="F59" s="52"/>
      <c r="G59" s="51"/>
      <c r="H59" s="53"/>
    </row>
    <row r="60" spans="1:8" ht="21.75" customHeight="1">
      <c r="A60" s="13" t="s">
        <v>4</v>
      </c>
      <c r="C60" s="26"/>
      <c r="D60" s="1"/>
      <c r="G60" s="1"/>
      <c r="H60" s="1"/>
    </row>
    <row r="61" spans="3:8" ht="12.75" customHeight="1">
      <c r="C61" s="26"/>
      <c r="D61" s="1"/>
      <c r="G61" s="1"/>
      <c r="H61" s="1"/>
    </row>
    <row r="62" spans="1:8" ht="12.75" customHeight="1">
      <c r="A62" s="30"/>
      <c r="B62" s="23"/>
      <c r="D62" s="1"/>
      <c r="G62" s="1"/>
      <c r="H62" s="1"/>
    </row>
    <row r="63" spans="1:8" ht="12.75" customHeight="1">
      <c r="A63" s="31"/>
      <c r="B63" s="23"/>
      <c r="D63" s="1"/>
      <c r="G63" s="1"/>
      <c r="H63" s="1"/>
    </row>
    <row r="64" spans="2:8" s="31" customFormat="1" ht="21.75" customHeight="1">
      <c r="B64" s="23" t="s">
        <v>10</v>
      </c>
      <c r="D64" s="1"/>
      <c r="G64" s="1"/>
      <c r="H64" s="1"/>
    </row>
    <row r="65" spans="1:8" ht="12.75" customHeight="1">
      <c r="A65" s="30"/>
      <c r="D65" s="1"/>
      <c r="G65" s="1"/>
      <c r="H65" s="1"/>
    </row>
  </sheetData>
  <sheetProtection/>
  <printOptions horizontalCentered="1"/>
  <pageMargins left="0.9448818897637796" right="0.5118110236220472" top="0.9055118110236221" bottom="0.3937007874015748" header="0.5118110236220472" footer="0.1968503937007874"/>
  <pageSetup fitToHeight="0" fitToWidth="1" horizontalDpi="600" verticalDpi="600" orientation="portrait" paperSize="9" scale="96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showGridLines="0" view="pageBreakPreview" zoomScaleSheetLayoutView="100" workbookViewId="0" topLeftCell="A1">
      <selection activeCell="A1" sqref="A1"/>
    </sheetView>
  </sheetViews>
  <sheetFormatPr defaultColWidth="10.75390625" defaultRowHeight="22.5" customHeight="1"/>
  <cols>
    <col min="1" max="1" width="46.37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625" style="26" customWidth="1"/>
    <col min="9" max="9" width="1.75390625" style="13" customWidth="1"/>
    <col min="10" max="16384" width="10.75390625" style="13" customWidth="1"/>
  </cols>
  <sheetData>
    <row r="1" ht="22.5" customHeight="1">
      <c r="H1" s="65" t="s">
        <v>103</v>
      </c>
    </row>
    <row r="2" spans="1:8" ht="22.5" customHeight="1">
      <c r="A2" s="10" t="s">
        <v>82</v>
      </c>
      <c r="B2" s="11"/>
      <c r="C2" s="11"/>
      <c r="D2" s="32"/>
      <c r="E2" s="32"/>
      <c r="F2" s="32"/>
      <c r="G2" s="32"/>
      <c r="H2" s="11"/>
    </row>
    <row r="3" spans="1:8" ht="22.5" customHeight="1">
      <c r="A3" s="10" t="s">
        <v>78</v>
      </c>
      <c r="B3" s="11"/>
      <c r="C3" s="11"/>
      <c r="D3" s="32"/>
      <c r="E3" s="32"/>
      <c r="F3" s="32"/>
      <c r="G3" s="32"/>
      <c r="H3" s="11"/>
    </row>
    <row r="4" spans="1:6" ht="22.5" customHeight="1">
      <c r="A4" s="10" t="s">
        <v>129</v>
      </c>
      <c r="B4" s="11"/>
      <c r="C4" s="11"/>
      <c r="D4" s="12"/>
      <c r="E4" s="12"/>
      <c r="F4" s="12"/>
    </row>
    <row r="5" spans="1:8" ht="22.5" customHeight="1">
      <c r="A5" s="10"/>
      <c r="B5" s="11"/>
      <c r="C5" s="11"/>
      <c r="D5" s="12"/>
      <c r="E5" s="28"/>
      <c r="F5" s="12"/>
      <c r="G5" s="12"/>
      <c r="H5" s="14" t="s">
        <v>109</v>
      </c>
    </row>
    <row r="6" spans="1:8" ht="22.5" customHeight="1">
      <c r="A6" s="15"/>
      <c r="B6" s="11"/>
      <c r="C6" s="16" t="s">
        <v>36</v>
      </c>
      <c r="D6" s="17"/>
      <c r="E6" s="18" t="s">
        <v>101</v>
      </c>
      <c r="F6" s="17"/>
      <c r="G6" s="19">
        <v>2559</v>
      </c>
      <c r="H6" s="20"/>
    </row>
    <row r="7" spans="1:8" ht="22.5" customHeight="1">
      <c r="A7" s="21" t="s">
        <v>79</v>
      </c>
      <c r="B7" s="11"/>
      <c r="C7" s="16"/>
      <c r="D7" s="17"/>
      <c r="E7" s="17"/>
      <c r="F7" s="17"/>
      <c r="G7" s="17"/>
      <c r="H7" s="20"/>
    </row>
    <row r="8" spans="1:3" ht="22.5" customHeight="1">
      <c r="A8" s="21" t="s">
        <v>22</v>
      </c>
      <c r="C8" s="26"/>
    </row>
    <row r="9" spans="1:8" ht="22.5" customHeight="1">
      <c r="A9" s="13" t="s">
        <v>41</v>
      </c>
      <c r="C9" s="26"/>
      <c r="D9" s="7"/>
      <c r="E9" s="24">
        <v>430253</v>
      </c>
      <c r="F9" s="7"/>
      <c r="G9" s="24">
        <v>422121</v>
      </c>
      <c r="H9" s="34"/>
    </row>
    <row r="10" spans="1:8" ht="22.5" customHeight="1">
      <c r="A10" s="13" t="s">
        <v>63</v>
      </c>
      <c r="C10" s="26"/>
      <c r="D10" s="7"/>
      <c r="E10" s="24">
        <v>5448</v>
      </c>
      <c r="F10" s="7"/>
      <c r="G10" s="24">
        <v>3466</v>
      </c>
      <c r="H10" s="34"/>
    </row>
    <row r="11" spans="1:8" ht="22.5" customHeight="1">
      <c r="A11" s="13" t="s">
        <v>26</v>
      </c>
      <c r="C11" s="22">
        <v>15</v>
      </c>
      <c r="D11" s="7"/>
      <c r="E11" s="8">
        <v>4245</v>
      </c>
      <c r="F11" s="7"/>
      <c r="G11" s="8">
        <v>4513</v>
      </c>
      <c r="H11" s="34"/>
    </row>
    <row r="12" spans="1:8" ht="22.5" customHeight="1">
      <c r="A12" s="21" t="s">
        <v>23</v>
      </c>
      <c r="C12" s="26"/>
      <c r="D12" s="7"/>
      <c r="E12" s="8">
        <f>SUM(E9:E11)</f>
        <v>439946</v>
      </c>
      <c r="F12" s="7"/>
      <c r="G12" s="8">
        <f>SUM(G9:G11)</f>
        <v>430100</v>
      </c>
      <c r="H12" s="34"/>
    </row>
    <row r="13" spans="1:8" ht="22.5" customHeight="1">
      <c r="A13" s="21" t="s">
        <v>24</v>
      </c>
      <c r="C13" s="26"/>
      <c r="D13" s="7"/>
      <c r="E13" s="24"/>
      <c r="F13" s="7"/>
      <c r="G13" s="24"/>
      <c r="H13" s="34"/>
    </row>
    <row r="14" spans="1:8" ht="22.5" customHeight="1">
      <c r="A14" s="13" t="s">
        <v>42</v>
      </c>
      <c r="C14" s="26"/>
      <c r="D14" s="7"/>
      <c r="E14" s="24">
        <v>372062</v>
      </c>
      <c r="F14" s="7"/>
      <c r="G14" s="24">
        <v>376020</v>
      </c>
      <c r="H14" s="34"/>
    </row>
    <row r="15" spans="1:8" ht="22.5" customHeight="1">
      <c r="A15" s="13" t="s">
        <v>64</v>
      </c>
      <c r="C15" s="26"/>
      <c r="D15" s="7"/>
      <c r="E15" s="24">
        <v>740</v>
      </c>
      <c r="F15" s="7"/>
      <c r="G15" s="24">
        <v>942</v>
      </c>
      <c r="H15" s="34"/>
    </row>
    <row r="16" spans="1:8" ht="22.5" customHeight="1">
      <c r="A16" s="13" t="s">
        <v>28</v>
      </c>
      <c r="C16" s="26"/>
      <c r="D16" s="7"/>
      <c r="E16" s="7">
        <v>42083</v>
      </c>
      <c r="F16" s="7"/>
      <c r="G16" s="7">
        <v>38778</v>
      </c>
      <c r="H16" s="35"/>
    </row>
    <row r="17" spans="1:8" ht="22.5" customHeight="1">
      <c r="A17" s="13" t="s">
        <v>27</v>
      </c>
      <c r="C17" s="26"/>
      <c r="D17" s="7"/>
      <c r="E17" s="7">
        <v>15722</v>
      </c>
      <c r="F17" s="7"/>
      <c r="G17" s="7">
        <v>13734</v>
      </c>
      <c r="H17" s="35"/>
    </row>
    <row r="18" spans="1:8" ht="22.5" customHeight="1">
      <c r="A18" s="21" t="s">
        <v>25</v>
      </c>
      <c r="C18" s="26"/>
      <c r="D18" s="7"/>
      <c r="E18" s="9">
        <f>SUM(E14:E17)</f>
        <v>430607</v>
      </c>
      <c r="F18" s="7"/>
      <c r="G18" s="9">
        <f>SUM(G14:G17)</f>
        <v>429474</v>
      </c>
      <c r="H18" s="34"/>
    </row>
    <row r="19" spans="1:8" ht="22.5" customHeight="1">
      <c r="A19" s="21" t="s">
        <v>137</v>
      </c>
      <c r="C19" s="26"/>
      <c r="D19" s="7"/>
      <c r="E19" s="7">
        <f>E12-E18</f>
        <v>9339</v>
      </c>
      <c r="F19" s="7"/>
      <c r="G19" s="7">
        <f>G12-G18</f>
        <v>626</v>
      </c>
      <c r="H19" s="35"/>
    </row>
    <row r="20" spans="1:8" ht="22.5" customHeight="1">
      <c r="A20" s="13" t="s">
        <v>29</v>
      </c>
      <c r="C20" s="26"/>
      <c r="D20" s="7"/>
      <c r="E20" s="8">
        <v>-192</v>
      </c>
      <c r="F20" s="7"/>
      <c r="G20" s="8">
        <v>-180</v>
      </c>
      <c r="H20" s="34"/>
    </row>
    <row r="21" spans="1:8" ht="22.5" customHeight="1">
      <c r="A21" s="21" t="s">
        <v>138</v>
      </c>
      <c r="C21" s="26"/>
      <c r="D21" s="7"/>
      <c r="E21" s="7">
        <f>SUM(E19:E20)</f>
        <v>9147</v>
      </c>
      <c r="F21" s="7"/>
      <c r="G21" s="7">
        <f>SUM(G19:G20)</f>
        <v>446</v>
      </c>
      <c r="H21" s="34"/>
    </row>
    <row r="22" spans="1:8" ht="22.5" customHeight="1">
      <c r="A22" s="13" t="s">
        <v>146</v>
      </c>
      <c r="C22" s="22">
        <v>12</v>
      </c>
      <c r="D22" s="7"/>
      <c r="E22" s="8">
        <v>-2273</v>
      </c>
      <c r="F22" s="7"/>
      <c r="G22" s="8">
        <v>496</v>
      </c>
      <c r="H22" s="34"/>
    </row>
    <row r="23" spans="1:8" ht="22.5" customHeight="1">
      <c r="A23" s="50" t="s">
        <v>139</v>
      </c>
      <c r="C23" s="22"/>
      <c r="D23" s="7"/>
      <c r="E23" s="70">
        <f>SUM(E21:E22)</f>
        <v>6874</v>
      </c>
      <c r="F23" s="7"/>
      <c r="G23" s="70">
        <f>SUM(G21:G22)</f>
        <v>942</v>
      </c>
      <c r="H23" s="34"/>
    </row>
    <row r="24" spans="1:10" ht="22.5" customHeight="1">
      <c r="A24" s="50"/>
      <c r="C24" s="22"/>
      <c r="D24" s="7"/>
      <c r="E24" s="7"/>
      <c r="F24" s="7"/>
      <c r="G24" s="7"/>
      <c r="H24" s="35"/>
      <c r="I24" s="31"/>
      <c r="J24" s="31"/>
    </row>
    <row r="25" spans="1:8" ht="22.5" customHeight="1" thickTop="1">
      <c r="A25" s="59" t="s">
        <v>110</v>
      </c>
      <c r="C25" s="22"/>
      <c r="D25" s="7"/>
      <c r="E25" s="62">
        <v>0</v>
      </c>
      <c r="F25" s="60"/>
      <c r="G25" s="62">
        <v>0</v>
      </c>
      <c r="H25" s="34"/>
    </row>
    <row r="26" spans="1:8" ht="22.5" customHeight="1">
      <c r="A26" s="58"/>
      <c r="C26" s="22"/>
      <c r="D26" s="7"/>
      <c r="E26" s="60"/>
      <c r="F26" s="61"/>
      <c r="G26" s="60"/>
      <c r="H26" s="34"/>
    </row>
    <row r="27" spans="1:8" ht="22.5" customHeight="1" thickBot="1">
      <c r="A27" s="57" t="s">
        <v>111</v>
      </c>
      <c r="C27" s="22"/>
      <c r="D27" s="7"/>
      <c r="E27" s="63">
        <f>E23+E25</f>
        <v>6874</v>
      </c>
      <c r="F27" s="64"/>
      <c r="G27" s="63">
        <f>G23+G25</f>
        <v>942</v>
      </c>
      <c r="H27" s="34"/>
    </row>
    <row r="28" ht="22.5" customHeight="1" thickTop="1">
      <c r="C28" s="26"/>
    </row>
    <row r="29" spans="1:3" ht="22.5" customHeight="1">
      <c r="A29" s="21" t="s">
        <v>140</v>
      </c>
      <c r="C29" s="22">
        <v>16</v>
      </c>
    </row>
    <row r="30" spans="1:7" ht="22.5" customHeight="1" thickBot="1">
      <c r="A30" s="13" t="s">
        <v>141</v>
      </c>
      <c r="C30" s="26"/>
      <c r="E30" s="71">
        <v>0.017</v>
      </c>
      <c r="G30" s="71">
        <v>0.002</v>
      </c>
    </row>
    <row r="31" ht="22.5" customHeight="1" thickTop="1">
      <c r="C31" s="26"/>
    </row>
    <row r="32" spans="1:7" ht="22.5" customHeight="1" thickBot="1">
      <c r="A32" s="13" t="s">
        <v>77</v>
      </c>
      <c r="C32" s="26"/>
      <c r="E32" s="36">
        <v>400000000</v>
      </c>
      <c r="G32" s="36">
        <v>400000000</v>
      </c>
    </row>
    <row r="33" ht="22.5" customHeight="1" thickTop="1">
      <c r="C33" s="26"/>
    </row>
    <row r="34" spans="1:3" ht="22.5" customHeight="1">
      <c r="A34" s="13" t="s">
        <v>4</v>
      </c>
      <c r="C34" s="26"/>
    </row>
    <row r="35" ht="22.5" customHeight="1">
      <c r="H35" s="65" t="s">
        <v>103</v>
      </c>
    </row>
    <row r="36" spans="1:8" ht="22.5" customHeight="1">
      <c r="A36" s="10" t="s">
        <v>82</v>
      </c>
      <c r="B36" s="11"/>
      <c r="C36" s="11"/>
      <c r="D36" s="32"/>
      <c r="E36" s="32"/>
      <c r="F36" s="32"/>
      <c r="G36" s="32"/>
      <c r="H36" s="11"/>
    </row>
    <row r="37" spans="1:8" ht="22.5" customHeight="1">
      <c r="A37" s="10" t="s">
        <v>78</v>
      </c>
      <c r="B37" s="11"/>
      <c r="C37" s="11"/>
      <c r="D37" s="32"/>
      <c r="E37" s="32"/>
      <c r="F37" s="32"/>
      <c r="G37" s="32"/>
      <c r="H37" s="11"/>
    </row>
    <row r="38" spans="1:6" ht="22.5" customHeight="1">
      <c r="A38" s="10" t="s">
        <v>133</v>
      </c>
      <c r="B38" s="11"/>
      <c r="C38" s="11"/>
      <c r="D38" s="12"/>
      <c r="E38" s="12"/>
      <c r="F38" s="12"/>
    </row>
    <row r="39" spans="1:8" ht="22.5" customHeight="1">
      <c r="A39" s="10"/>
      <c r="B39" s="11"/>
      <c r="C39" s="11"/>
      <c r="D39" s="12"/>
      <c r="E39" s="28"/>
      <c r="F39" s="12"/>
      <c r="G39" s="12"/>
      <c r="H39" s="14" t="s">
        <v>142</v>
      </c>
    </row>
    <row r="40" spans="1:8" ht="22.5" customHeight="1">
      <c r="A40" s="15"/>
      <c r="B40" s="11"/>
      <c r="C40" s="16" t="s">
        <v>36</v>
      </c>
      <c r="D40" s="17"/>
      <c r="E40" s="18" t="s">
        <v>101</v>
      </c>
      <c r="F40" s="17"/>
      <c r="G40" s="19">
        <v>2559</v>
      </c>
      <c r="H40" s="20"/>
    </row>
    <row r="41" spans="1:8" ht="22.5" customHeight="1">
      <c r="A41" s="21" t="s">
        <v>79</v>
      </c>
      <c r="B41" s="11"/>
      <c r="C41" s="16"/>
      <c r="D41" s="17"/>
      <c r="E41" s="17"/>
      <c r="F41" s="17"/>
      <c r="G41" s="17"/>
      <c r="H41" s="20"/>
    </row>
    <row r="42" spans="1:3" ht="22.5" customHeight="1">
      <c r="A42" s="21" t="s">
        <v>22</v>
      </c>
      <c r="C42" s="26"/>
    </row>
    <row r="43" spans="1:8" ht="22.5" customHeight="1">
      <c r="A43" s="13" t="s">
        <v>41</v>
      </c>
      <c r="C43" s="26"/>
      <c r="D43" s="7"/>
      <c r="E43" s="24">
        <v>908993</v>
      </c>
      <c r="F43" s="7"/>
      <c r="G43" s="24">
        <v>832632</v>
      </c>
      <c r="H43" s="34"/>
    </row>
    <row r="44" spans="1:8" ht="22.5" customHeight="1">
      <c r="A44" s="13" t="s">
        <v>63</v>
      </c>
      <c r="C44" s="26"/>
      <c r="D44" s="7"/>
      <c r="E44" s="24">
        <v>9593</v>
      </c>
      <c r="F44" s="7"/>
      <c r="G44" s="24">
        <v>7776</v>
      </c>
      <c r="H44" s="34"/>
    </row>
    <row r="45" spans="1:8" ht="22.5" customHeight="1">
      <c r="A45" s="13" t="s">
        <v>26</v>
      </c>
      <c r="C45" s="22">
        <v>15</v>
      </c>
      <c r="D45" s="7"/>
      <c r="E45" s="8">
        <v>7599</v>
      </c>
      <c r="F45" s="7"/>
      <c r="G45" s="8">
        <v>7750</v>
      </c>
      <c r="H45" s="34"/>
    </row>
    <row r="46" spans="1:8" ht="22.5" customHeight="1">
      <c r="A46" s="21" t="s">
        <v>23</v>
      </c>
      <c r="C46" s="26"/>
      <c r="D46" s="7"/>
      <c r="E46" s="8">
        <f>SUM(E43:E45)</f>
        <v>926185</v>
      </c>
      <c r="F46" s="7"/>
      <c r="G46" s="8">
        <f>SUM(G43:G45)</f>
        <v>848158</v>
      </c>
      <c r="H46" s="34"/>
    </row>
    <row r="47" spans="1:8" ht="22.5" customHeight="1">
      <c r="A47" s="21" t="s">
        <v>24</v>
      </c>
      <c r="C47" s="26"/>
      <c r="D47" s="7"/>
      <c r="E47" s="24"/>
      <c r="F47" s="7"/>
      <c r="G47" s="24"/>
      <c r="H47" s="34"/>
    </row>
    <row r="48" spans="1:8" ht="22.5" customHeight="1">
      <c r="A48" s="13" t="s">
        <v>42</v>
      </c>
      <c r="C48" s="26"/>
      <c r="D48" s="7"/>
      <c r="E48" s="24">
        <v>797259</v>
      </c>
      <c r="F48" s="7"/>
      <c r="G48" s="24">
        <v>738659</v>
      </c>
      <c r="H48" s="34"/>
    </row>
    <row r="49" spans="1:8" ht="22.5" customHeight="1">
      <c r="A49" s="13" t="s">
        <v>64</v>
      </c>
      <c r="C49" s="26"/>
      <c r="D49" s="7"/>
      <c r="E49" s="24">
        <v>1502</v>
      </c>
      <c r="F49" s="7"/>
      <c r="G49" s="24">
        <v>1962</v>
      </c>
      <c r="H49" s="34"/>
    </row>
    <row r="50" spans="1:8" ht="22.5" customHeight="1">
      <c r="A50" s="13" t="s">
        <v>28</v>
      </c>
      <c r="C50" s="26"/>
      <c r="D50" s="7"/>
      <c r="E50" s="7">
        <v>83880</v>
      </c>
      <c r="F50" s="7"/>
      <c r="G50" s="7">
        <v>80656</v>
      </c>
      <c r="H50" s="35"/>
    </row>
    <row r="51" spans="1:8" ht="22.5" customHeight="1">
      <c r="A51" s="13" t="s">
        <v>27</v>
      </c>
      <c r="C51" s="26"/>
      <c r="D51" s="7"/>
      <c r="E51" s="7">
        <v>31353</v>
      </c>
      <c r="F51" s="7"/>
      <c r="G51" s="7">
        <v>29675</v>
      </c>
      <c r="H51" s="35"/>
    </row>
    <row r="52" spans="1:8" ht="22.5" customHeight="1">
      <c r="A52" s="21" t="s">
        <v>25</v>
      </c>
      <c r="C52" s="26"/>
      <c r="D52" s="7"/>
      <c r="E52" s="9">
        <f>SUM(E48:E51)</f>
        <v>913994</v>
      </c>
      <c r="F52" s="7"/>
      <c r="G52" s="9">
        <f>SUM(G48:G51)</f>
        <v>850952</v>
      </c>
      <c r="H52" s="34"/>
    </row>
    <row r="53" spans="1:8" ht="22.5" customHeight="1">
      <c r="A53" s="21" t="s">
        <v>122</v>
      </c>
      <c r="C53" s="26"/>
      <c r="D53" s="7"/>
      <c r="E53" s="7">
        <f>E46-E52</f>
        <v>12191</v>
      </c>
      <c r="F53" s="7"/>
      <c r="G53" s="7">
        <f>G46-G52</f>
        <v>-2794</v>
      </c>
      <c r="H53" s="35"/>
    </row>
    <row r="54" spans="1:8" ht="22.5" customHeight="1">
      <c r="A54" s="13" t="s">
        <v>29</v>
      </c>
      <c r="C54" s="26"/>
      <c r="D54" s="7"/>
      <c r="E54" s="8">
        <v>-334</v>
      </c>
      <c r="F54" s="7"/>
      <c r="G54" s="8">
        <v>-316</v>
      </c>
      <c r="H54" s="34"/>
    </row>
    <row r="55" spans="1:8" ht="22.5" customHeight="1">
      <c r="A55" s="21" t="s">
        <v>123</v>
      </c>
      <c r="C55" s="26"/>
      <c r="D55" s="7"/>
      <c r="E55" s="7">
        <f>SUM(E53:E54)</f>
        <v>11857</v>
      </c>
      <c r="F55" s="7"/>
      <c r="G55" s="7">
        <f>SUM(G53:G54)</f>
        <v>-3110</v>
      </c>
      <c r="H55" s="34"/>
    </row>
    <row r="56" spans="1:8" ht="22.5" customHeight="1">
      <c r="A56" s="13" t="s">
        <v>146</v>
      </c>
      <c r="C56" s="22">
        <v>12</v>
      </c>
      <c r="D56" s="7"/>
      <c r="E56" s="8">
        <v>-2923</v>
      </c>
      <c r="F56" s="7"/>
      <c r="G56" s="8">
        <v>314</v>
      </c>
      <c r="H56" s="34"/>
    </row>
    <row r="57" spans="1:8" ht="22.5" customHeight="1">
      <c r="A57" s="50" t="s">
        <v>124</v>
      </c>
      <c r="C57" s="22"/>
      <c r="D57" s="7"/>
      <c r="E57" s="70">
        <f>SUM(E55:E56)</f>
        <v>8934</v>
      </c>
      <c r="F57" s="7"/>
      <c r="G57" s="70">
        <f>SUM(G55:G56)</f>
        <v>-2796</v>
      </c>
      <c r="H57" s="34"/>
    </row>
    <row r="58" spans="1:10" ht="22.5" customHeight="1">
      <c r="A58" s="50"/>
      <c r="C58" s="22"/>
      <c r="D58" s="7"/>
      <c r="E58" s="7"/>
      <c r="F58" s="7"/>
      <c r="G58" s="7"/>
      <c r="H58" s="35"/>
      <c r="I58" s="31"/>
      <c r="J58" s="31"/>
    </row>
    <row r="59" spans="1:8" ht="22.5" customHeight="1">
      <c r="A59" s="59" t="s">
        <v>110</v>
      </c>
      <c r="C59" s="22"/>
      <c r="D59" s="7"/>
      <c r="E59" s="62">
        <v>0</v>
      </c>
      <c r="F59" s="60"/>
      <c r="G59" s="62">
        <v>0</v>
      </c>
      <c r="H59" s="34"/>
    </row>
    <row r="60" spans="1:8" ht="22.5" customHeight="1">
      <c r="A60" s="58"/>
      <c r="C60" s="22"/>
      <c r="D60" s="7"/>
      <c r="E60" s="60"/>
      <c r="F60" s="61"/>
      <c r="G60" s="60"/>
      <c r="H60" s="34"/>
    </row>
    <row r="61" spans="1:8" ht="22.5" customHeight="1" thickBot="1">
      <c r="A61" s="57" t="s">
        <v>111</v>
      </c>
      <c r="C61" s="22"/>
      <c r="D61" s="7"/>
      <c r="E61" s="63">
        <f>E57+E59</f>
        <v>8934</v>
      </c>
      <c r="F61" s="64"/>
      <c r="G61" s="63">
        <f>G57+G59</f>
        <v>-2796</v>
      </c>
      <c r="H61" s="34"/>
    </row>
    <row r="62" ht="22.5" customHeight="1" thickTop="1">
      <c r="C62" s="26"/>
    </row>
    <row r="63" spans="1:3" ht="22.5" customHeight="1">
      <c r="A63" s="21" t="s">
        <v>118</v>
      </c>
      <c r="C63" s="22">
        <v>16</v>
      </c>
    </row>
    <row r="64" spans="1:7" ht="22.5" customHeight="1" thickBot="1">
      <c r="A64" s="13" t="s">
        <v>119</v>
      </c>
      <c r="C64" s="26"/>
      <c r="E64" s="71">
        <v>0.022</v>
      </c>
      <c r="G64" s="71">
        <v>-0.007</v>
      </c>
    </row>
    <row r="65" ht="22.5" customHeight="1" thickTop="1">
      <c r="C65" s="26"/>
    </row>
    <row r="66" spans="1:7" ht="22.5" customHeight="1" thickBot="1">
      <c r="A66" s="13" t="s">
        <v>77</v>
      </c>
      <c r="C66" s="26"/>
      <c r="E66" s="36">
        <v>400000000</v>
      </c>
      <c r="G66" s="36">
        <v>400000000</v>
      </c>
    </row>
    <row r="67" ht="22.5" customHeight="1" thickTop="1">
      <c r="C67" s="26"/>
    </row>
    <row r="68" spans="1:3" ht="22.5" customHeight="1">
      <c r="A68" s="13" t="s">
        <v>4</v>
      </c>
      <c r="C68" s="26"/>
    </row>
    <row r="69" ht="21" customHeight="1">
      <c r="H69" s="65" t="s">
        <v>103</v>
      </c>
    </row>
    <row r="70" spans="1:8" ht="21" customHeight="1">
      <c r="A70" s="10" t="s">
        <v>82</v>
      </c>
      <c r="B70" s="11"/>
      <c r="C70" s="11"/>
      <c r="D70" s="32"/>
      <c r="E70" s="32"/>
      <c r="F70" s="32"/>
      <c r="G70" s="32"/>
      <c r="H70" s="11"/>
    </row>
    <row r="71" spans="1:8" ht="21" customHeight="1">
      <c r="A71" s="37" t="s">
        <v>46</v>
      </c>
      <c r="B71" s="11"/>
      <c r="C71" s="11"/>
      <c r="D71" s="32"/>
      <c r="E71" s="32"/>
      <c r="F71" s="32"/>
      <c r="G71" s="32"/>
      <c r="H71" s="11"/>
    </row>
    <row r="72" spans="1:6" ht="21" customHeight="1">
      <c r="A72" s="10" t="s">
        <v>133</v>
      </c>
      <c r="B72" s="11"/>
      <c r="C72" s="11"/>
      <c r="D72" s="12"/>
      <c r="E72" s="12"/>
      <c r="F72" s="12"/>
    </row>
    <row r="73" spans="1:8" ht="21" customHeight="1">
      <c r="A73" s="10"/>
      <c r="B73" s="11"/>
      <c r="C73" s="11"/>
      <c r="D73" s="12"/>
      <c r="E73" s="28"/>
      <c r="F73" s="12"/>
      <c r="G73" s="12"/>
      <c r="H73" s="14" t="s">
        <v>102</v>
      </c>
    </row>
    <row r="74" spans="1:8" ht="21" customHeight="1">
      <c r="A74" s="15"/>
      <c r="B74" s="11"/>
      <c r="C74" s="16"/>
      <c r="D74" s="17"/>
      <c r="E74" s="18" t="s">
        <v>101</v>
      </c>
      <c r="F74" s="17"/>
      <c r="G74" s="19">
        <v>2559</v>
      </c>
      <c r="H74" s="20"/>
    </row>
    <row r="75" spans="1:2" ht="21" customHeight="1">
      <c r="A75" s="38" t="s">
        <v>47</v>
      </c>
      <c r="B75" s="39"/>
    </row>
    <row r="76" spans="1:7" ht="21" customHeight="1">
      <c r="A76" s="40" t="s">
        <v>120</v>
      </c>
      <c r="B76" s="41"/>
      <c r="E76" s="42">
        <f>SUM(E55)</f>
        <v>11857</v>
      </c>
      <c r="G76" s="42">
        <f>SUM(G55)</f>
        <v>-3110</v>
      </c>
    </row>
    <row r="77" spans="1:7" ht="21" customHeight="1">
      <c r="A77" s="40" t="s">
        <v>121</v>
      </c>
      <c r="B77" s="41"/>
      <c r="E77" s="43"/>
      <c r="G77" s="43"/>
    </row>
    <row r="78" spans="1:5" ht="21" customHeight="1">
      <c r="A78" s="40" t="s">
        <v>65</v>
      </c>
      <c r="B78" s="41"/>
      <c r="E78" s="43"/>
    </row>
    <row r="79" spans="1:7" ht="21" customHeight="1">
      <c r="A79" s="40" t="s">
        <v>48</v>
      </c>
      <c r="B79" s="41"/>
      <c r="E79" s="43">
        <v>10625</v>
      </c>
      <c r="G79" s="43">
        <v>9704</v>
      </c>
    </row>
    <row r="80" spans="1:7" ht="21" customHeight="1">
      <c r="A80" s="40" t="s">
        <v>143</v>
      </c>
      <c r="B80" s="41"/>
      <c r="E80" s="43">
        <v>211</v>
      </c>
      <c r="G80" s="43">
        <v>-16</v>
      </c>
    </row>
    <row r="81" spans="1:7" ht="21" customHeight="1">
      <c r="A81" s="40" t="s">
        <v>144</v>
      </c>
      <c r="B81" s="41"/>
      <c r="E81" s="43">
        <v>-893</v>
      </c>
      <c r="G81" s="44">
        <v>966</v>
      </c>
    </row>
    <row r="82" spans="1:7" ht="21" customHeight="1">
      <c r="A82" s="40" t="s">
        <v>96</v>
      </c>
      <c r="B82" s="41"/>
      <c r="E82" s="43">
        <v>451</v>
      </c>
      <c r="G82" s="44">
        <v>1018</v>
      </c>
    </row>
    <row r="83" spans="1:7" ht="21" customHeight="1">
      <c r="A83" s="40" t="s">
        <v>145</v>
      </c>
      <c r="B83" s="41"/>
      <c r="E83" s="43">
        <v>-3</v>
      </c>
      <c r="G83" s="43">
        <v>0</v>
      </c>
    </row>
    <row r="84" spans="1:7" ht="21" customHeight="1">
      <c r="A84" s="40" t="s">
        <v>135</v>
      </c>
      <c r="B84" s="41"/>
      <c r="E84" s="43">
        <v>639</v>
      </c>
      <c r="G84" s="43">
        <v>526</v>
      </c>
    </row>
    <row r="85" spans="1:7" ht="21" customHeight="1">
      <c r="A85" s="40" t="s">
        <v>98</v>
      </c>
      <c r="B85" s="41"/>
      <c r="E85" s="43">
        <v>-209</v>
      </c>
      <c r="G85" s="43">
        <v>-535</v>
      </c>
    </row>
    <row r="86" spans="1:7" ht="21" customHeight="1">
      <c r="A86" s="40" t="s">
        <v>117</v>
      </c>
      <c r="B86" s="41"/>
      <c r="E86" s="13"/>
      <c r="F86" s="13"/>
      <c r="G86" s="13"/>
    </row>
    <row r="87" spans="1:7" ht="21" customHeight="1">
      <c r="A87" s="40" t="s">
        <v>99</v>
      </c>
      <c r="B87" s="41"/>
      <c r="E87" s="43">
        <v>-18</v>
      </c>
      <c r="G87" s="43">
        <v>-6</v>
      </c>
    </row>
    <row r="88" spans="1:7" ht="21" customHeight="1">
      <c r="A88" s="40" t="s">
        <v>49</v>
      </c>
      <c r="B88" s="41"/>
      <c r="E88" s="46">
        <v>-428</v>
      </c>
      <c r="G88" s="72">
        <v>-421</v>
      </c>
    </row>
    <row r="89" spans="1:7" ht="21" customHeight="1">
      <c r="A89" s="40" t="s">
        <v>50</v>
      </c>
      <c r="B89" s="41"/>
      <c r="E89" s="44"/>
      <c r="G89" s="44"/>
    </row>
    <row r="90" spans="1:7" ht="21" customHeight="1">
      <c r="A90" s="40" t="s">
        <v>51</v>
      </c>
      <c r="B90" s="41"/>
      <c r="E90" s="45">
        <f>SUM(E76:E88)</f>
        <v>22232</v>
      </c>
      <c r="G90" s="45">
        <f>SUM(G76:G88)</f>
        <v>8126</v>
      </c>
    </row>
    <row r="91" spans="1:7" ht="21" customHeight="1">
      <c r="A91" s="40" t="s">
        <v>66</v>
      </c>
      <c r="B91" s="41"/>
      <c r="E91" s="24"/>
      <c r="G91" s="24"/>
    </row>
    <row r="92" spans="1:7" ht="21" customHeight="1">
      <c r="A92" s="40" t="s">
        <v>52</v>
      </c>
      <c r="B92" s="41"/>
      <c r="E92" s="43">
        <v>-2969</v>
      </c>
      <c r="G92" s="43">
        <v>-18116</v>
      </c>
    </row>
    <row r="93" spans="1:7" ht="21" customHeight="1">
      <c r="A93" s="40" t="s">
        <v>53</v>
      </c>
      <c r="B93" s="41"/>
      <c r="E93" s="43">
        <v>-17831</v>
      </c>
      <c r="G93" s="43">
        <v>24069</v>
      </c>
    </row>
    <row r="94" spans="1:7" ht="21" customHeight="1">
      <c r="A94" s="40" t="s">
        <v>54</v>
      </c>
      <c r="B94" s="41"/>
      <c r="E94" s="43">
        <v>238</v>
      </c>
      <c r="G94" s="43">
        <v>-2180</v>
      </c>
    </row>
    <row r="95" spans="1:7" ht="21" customHeight="1">
      <c r="A95" s="40" t="s">
        <v>55</v>
      </c>
      <c r="B95" s="41"/>
      <c r="E95" s="43">
        <v>-2437</v>
      </c>
      <c r="G95" s="43">
        <v>98</v>
      </c>
    </row>
    <row r="96" spans="1:7" ht="21" customHeight="1">
      <c r="A96" s="40" t="s">
        <v>67</v>
      </c>
      <c r="B96" s="41"/>
      <c r="E96" s="43"/>
      <c r="G96" s="43"/>
    </row>
    <row r="97" spans="1:7" ht="21" customHeight="1">
      <c r="A97" s="40" t="s">
        <v>56</v>
      </c>
      <c r="B97" s="41"/>
      <c r="E97" s="43">
        <v>-39888</v>
      </c>
      <c r="G97" s="43">
        <v>27836</v>
      </c>
    </row>
    <row r="98" spans="1:7" ht="21" customHeight="1">
      <c r="A98" s="40" t="s">
        <v>57</v>
      </c>
      <c r="B98" s="41"/>
      <c r="E98" s="46">
        <v>-123</v>
      </c>
      <c r="G98" s="46">
        <v>218</v>
      </c>
    </row>
    <row r="99" spans="1:7" ht="21" customHeight="1">
      <c r="A99" s="40" t="s">
        <v>127</v>
      </c>
      <c r="B99" s="41"/>
      <c r="E99" s="43">
        <f>SUM(E90,E92:E98)</f>
        <v>-40778</v>
      </c>
      <c r="G99" s="43">
        <f>SUM(G90,G92:G98)</f>
        <v>40051</v>
      </c>
    </row>
    <row r="100" spans="1:7" ht="21" customHeight="1">
      <c r="A100" s="40" t="s">
        <v>61</v>
      </c>
      <c r="B100" s="39"/>
      <c r="E100" s="43">
        <v>821</v>
      </c>
      <c r="G100" s="43">
        <v>124</v>
      </c>
    </row>
    <row r="101" spans="1:7" ht="21" customHeight="1">
      <c r="A101" s="40" t="s">
        <v>58</v>
      </c>
      <c r="B101" s="41"/>
      <c r="E101" s="43">
        <v>-2367</v>
      </c>
      <c r="G101" s="43">
        <v>-2214</v>
      </c>
    </row>
    <row r="102" spans="1:7" ht="21" customHeight="1">
      <c r="A102" s="38" t="s">
        <v>125</v>
      </c>
      <c r="B102" s="41"/>
      <c r="E102" s="47">
        <f>SUM(E100:E101)+E99</f>
        <v>-42324</v>
      </c>
      <c r="G102" s="47">
        <f>SUM(G100:G101)+G99</f>
        <v>37961</v>
      </c>
    </row>
    <row r="103" spans="1:2" ht="21" customHeight="1">
      <c r="A103" s="40"/>
      <c r="B103" s="41"/>
    </row>
    <row r="104" spans="1:2" ht="21" customHeight="1">
      <c r="A104" s="13" t="s">
        <v>4</v>
      </c>
      <c r="B104" s="41"/>
    </row>
    <row r="105" spans="2:8" ht="22.5" customHeight="1">
      <c r="B105" s="41"/>
      <c r="H105" s="65" t="s">
        <v>103</v>
      </c>
    </row>
    <row r="106" spans="1:8" ht="22.5" customHeight="1">
      <c r="A106" s="10" t="s">
        <v>82</v>
      </c>
      <c r="B106" s="11"/>
      <c r="C106" s="11"/>
      <c r="D106" s="32"/>
      <c r="E106" s="32"/>
      <c r="F106" s="32"/>
      <c r="G106" s="32"/>
      <c r="H106" s="11"/>
    </row>
    <row r="107" spans="1:8" ht="22.5" customHeight="1">
      <c r="A107" s="37" t="s">
        <v>59</v>
      </c>
      <c r="B107" s="11"/>
      <c r="C107" s="11"/>
      <c r="D107" s="32"/>
      <c r="E107" s="32"/>
      <c r="F107" s="32"/>
      <c r="G107" s="32"/>
      <c r="H107" s="11"/>
    </row>
    <row r="108" spans="1:6" ht="22.5" customHeight="1">
      <c r="A108" s="10" t="s">
        <v>133</v>
      </c>
      <c r="B108" s="11"/>
      <c r="C108" s="11"/>
      <c r="D108" s="12"/>
      <c r="E108" s="12"/>
      <c r="F108" s="12"/>
    </row>
    <row r="109" spans="1:8" ht="22.5" customHeight="1">
      <c r="A109" s="10"/>
      <c r="B109" s="11"/>
      <c r="C109" s="11"/>
      <c r="D109" s="12"/>
      <c r="E109" s="28"/>
      <c r="F109" s="12"/>
      <c r="G109" s="12"/>
      <c r="H109" s="14" t="s">
        <v>102</v>
      </c>
    </row>
    <row r="110" spans="1:8" ht="22.5" customHeight="1">
      <c r="A110" s="15"/>
      <c r="B110" s="11"/>
      <c r="C110" s="16"/>
      <c r="D110" s="17"/>
      <c r="E110" s="18" t="s">
        <v>101</v>
      </c>
      <c r="F110" s="17"/>
      <c r="G110" s="19">
        <v>2559</v>
      </c>
      <c r="H110" s="20"/>
    </row>
    <row r="111" ht="22.5" customHeight="1">
      <c r="A111" s="38" t="s">
        <v>60</v>
      </c>
    </row>
    <row r="112" spans="1:7" ht="22.5" customHeight="1">
      <c r="A112" s="40" t="s">
        <v>100</v>
      </c>
      <c r="E112" s="33">
        <v>45601</v>
      </c>
      <c r="G112" s="45">
        <v>-13198</v>
      </c>
    </row>
    <row r="113" spans="1:7" ht="22.5" customHeight="1">
      <c r="A113" s="40" t="s">
        <v>75</v>
      </c>
      <c r="E113" s="45">
        <v>0</v>
      </c>
      <c r="G113" s="45">
        <v>-4279</v>
      </c>
    </row>
    <row r="114" spans="1:7" ht="22.5" customHeight="1">
      <c r="A114" s="40" t="s">
        <v>71</v>
      </c>
      <c r="E114" s="45">
        <v>-5136</v>
      </c>
      <c r="G114" s="45">
        <v>21</v>
      </c>
    </row>
    <row r="115" spans="1:7" ht="22.5" customHeight="1">
      <c r="A115" s="40" t="s">
        <v>72</v>
      </c>
      <c r="E115" s="48">
        <v>-187</v>
      </c>
      <c r="G115" s="48">
        <v>-175</v>
      </c>
    </row>
    <row r="116" spans="1:7" ht="22.5" customHeight="1">
      <c r="A116" s="38" t="s">
        <v>126</v>
      </c>
      <c r="E116" s="47">
        <f>SUM(E112:E115)</f>
        <v>40278</v>
      </c>
      <c r="G116" s="47">
        <f>SUM(G112:G115)</f>
        <v>-17631</v>
      </c>
    </row>
    <row r="117" spans="1:7" ht="22.5" customHeight="1">
      <c r="A117" s="38" t="s">
        <v>62</v>
      </c>
      <c r="E117" s="43"/>
      <c r="G117" s="43"/>
    </row>
    <row r="118" spans="1:7" ht="22.5" customHeight="1">
      <c r="A118" s="40" t="s">
        <v>74</v>
      </c>
      <c r="E118" s="43">
        <v>0</v>
      </c>
      <c r="G118" s="43">
        <v>-1</v>
      </c>
    </row>
    <row r="119" spans="1:7" ht="22.5" customHeight="1">
      <c r="A119" s="40" t="s">
        <v>73</v>
      </c>
      <c r="E119" s="42">
        <v>-4789</v>
      </c>
      <c r="G119" s="43">
        <v>-7971</v>
      </c>
    </row>
    <row r="120" spans="1:7" ht="22.5" customHeight="1">
      <c r="A120" s="38" t="s">
        <v>147</v>
      </c>
      <c r="E120" s="47">
        <f>SUM(E118:E119)</f>
        <v>-4789</v>
      </c>
      <c r="G120" s="47">
        <f>SUM(G118:G119)</f>
        <v>-7972</v>
      </c>
    </row>
    <row r="121" spans="1:7" ht="22.5" customHeight="1">
      <c r="A121" s="38" t="s">
        <v>148</v>
      </c>
      <c r="E121" s="43">
        <f>SUM(E102,E116,E120)</f>
        <v>-6835</v>
      </c>
      <c r="G121" s="43">
        <f>SUM(G102,G116,G120)</f>
        <v>12358</v>
      </c>
    </row>
    <row r="122" spans="1:7" ht="22.5" customHeight="1">
      <c r="A122" s="40" t="s">
        <v>112</v>
      </c>
      <c r="E122" s="46">
        <v>16067</v>
      </c>
      <c r="G122" s="46">
        <v>30211</v>
      </c>
    </row>
    <row r="123" spans="1:7" ht="22.5" customHeight="1" thickBot="1">
      <c r="A123" s="38" t="s">
        <v>113</v>
      </c>
      <c r="E123" s="49">
        <f>SUM(E121:E122)</f>
        <v>9232</v>
      </c>
      <c r="G123" s="49">
        <f>SUM(G121:G122)</f>
        <v>42569</v>
      </c>
    </row>
    <row r="124" spans="1:7" ht="22.5" customHeight="1" thickTop="1">
      <c r="A124" s="40"/>
      <c r="E124" s="43"/>
      <c r="G124" s="43"/>
    </row>
    <row r="125" spans="1:7" ht="22.5" customHeight="1">
      <c r="A125" s="38" t="s">
        <v>92</v>
      </c>
      <c r="E125" s="43"/>
      <c r="G125" s="43"/>
    </row>
    <row r="126" spans="1:7" ht="22.5" customHeight="1">
      <c r="A126" s="40" t="s">
        <v>93</v>
      </c>
      <c r="E126" s="43"/>
      <c r="G126" s="43"/>
    </row>
    <row r="127" spans="1:7" ht="22.5" customHeight="1">
      <c r="A127" s="40" t="s">
        <v>94</v>
      </c>
      <c r="E127" s="43">
        <v>64</v>
      </c>
      <c r="G127" s="43">
        <v>68</v>
      </c>
    </row>
    <row r="128" spans="1:7" ht="22.5" customHeight="1">
      <c r="A128" s="40" t="s">
        <v>136</v>
      </c>
      <c r="E128" s="43">
        <v>622</v>
      </c>
      <c r="G128" s="43">
        <v>0</v>
      </c>
    </row>
    <row r="129" spans="1:7" ht="22.5" customHeight="1">
      <c r="A129" s="40"/>
      <c r="E129" s="43"/>
      <c r="G129" s="43"/>
    </row>
    <row r="130" ht="22.5" customHeight="1">
      <c r="A130" s="13" t="s">
        <v>4</v>
      </c>
    </row>
  </sheetData>
  <sheetProtection/>
  <printOptions horizontalCentered="1"/>
  <pageMargins left="0.9448818897637796" right="0.5118110236220472" top="0.9055118110236221" bottom="0.5511811023622047" header="0.5118110236220472" footer="0.1968503937007874"/>
  <pageSetup fitToHeight="0" fitToWidth="1" horizontalDpi="600" verticalDpi="600" orientation="portrait" paperSize="9" scale="94" r:id="rId1"/>
  <rowBreaks count="3" manualBreakCount="3">
    <brk id="34" max="7" man="1"/>
    <brk id="68" max="7" man="1"/>
    <brk id="10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view="pageBreakPreview" zoomScaleSheetLayoutView="100" zoomScalePageLayoutView="0" workbookViewId="0" topLeftCell="A1">
      <selection activeCell="J16" sqref="J16"/>
    </sheetView>
  </sheetViews>
  <sheetFormatPr defaultColWidth="9.00390625" defaultRowHeight="12.75"/>
  <cols>
    <col min="1" max="1" width="27.25390625" style="73" customWidth="1"/>
    <col min="2" max="2" width="8.00390625" style="73" customWidth="1"/>
    <col min="3" max="3" width="0.875" style="73" customWidth="1"/>
    <col min="4" max="4" width="12.75390625" style="73" customWidth="1"/>
    <col min="5" max="5" width="0.875" style="73" customWidth="1"/>
    <col min="6" max="6" width="13.75390625" style="73" customWidth="1"/>
    <col min="7" max="7" width="0.875" style="73" customWidth="1"/>
    <col min="8" max="8" width="14.75390625" style="73" customWidth="1"/>
    <col min="9" max="9" width="0.875" style="73" customWidth="1"/>
    <col min="10" max="10" width="14.75390625" style="73" customWidth="1"/>
    <col min="11" max="11" width="0.875" style="73" customWidth="1"/>
    <col min="12" max="12" width="13.375" style="73" customWidth="1"/>
    <col min="13" max="13" width="1.12109375" style="73" customWidth="1"/>
    <col min="14" max="16384" width="9.125" style="73" customWidth="1"/>
  </cols>
  <sheetData>
    <row r="1" ht="21.75">
      <c r="L1" s="74" t="s">
        <v>103</v>
      </c>
    </row>
    <row r="2" spans="1:12" ht="21.75">
      <c r="A2" s="75" t="s">
        <v>82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21.75">
      <c r="A3" s="86" t="s">
        <v>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1.75">
      <c r="A4" s="86" t="s">
        <v>132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4:12" s="76" customFormat="1" ht="21.75">
      <c r="D5" s="73"/>
      <c r="E5" s="73"/>
      <c r="F5" s="73"/>
      <c r="G5" s="73"/>
      <c r="H5" s="73"/>
      <c r="I5" s="73"/>
      <c r="J5" s="73"/>
      <c r="K5" s="73"/>
      <c r="L5" s="74" t="s">
        <v>102</v>
      </c>
    </row>
    <row r="6" spans="4:12" s="76" customFormat="1" ht="21.75">
      <c r="D6" s="76" t="s">
        <v>15</v>
      </c>
      <c r="H6" s="87" t="s">
        <v>68</v>
      </c>
      <c r="I6" s="87"/>
      <c r="J6" s="87"/>
      <c r="L6" s="78"/>
    </row>
    <row r="7" spans="4:8" s="76" customFormat="1" ht="21.75">
      <c r="D7" s="79" t="s">
        <v>17</v>
      </c>
      <c r="E7" s="79"/>
      <c r="F7" s="79" t="s">
        <v>89</v>
      </c>
      <c r="G7" s="79"/>
      <c r="H7" s="79" t="s">
        <v>81</v>
      </c>
    </row>
    <row r="8" spans="2:12" s="76" customFormat="1" ht="21.75">
      <c r="B8" s="16" t="s">
        <v>36</v>
      </c>
      <c r="D8" s="77" t="s">
        <v>16</v>
      </c>
      <c r="E8" s="79"/>
      <c r="F8" s="77" t="s">
        <v>90</v>
      </c>
      <c r="G8" s="79"/>
      <c r="H8" s="77" t="s">
        <v>80</v>
      </c>
      <c r="I8" s="79"/>
      <c r="J8" s="77" t="s">
        <v>14</v>
      </c>
      <c r="K8" s="79"/>
      <c r="L8" s="77" t="s">
        <v>43</v>
      </c>
    </row>
    <row r="9" spans="1:12" ht="21.75">
      <c r="A9" s="80" t="s">
        <v>115</v>
      </c>
      <c r="B9" s="80"/>
      <c r="C9" s="80"/>
      <c r="D9" s="54">
        <v>200000</v>
      </c>
      <c r="E9" s="54"/>
      <c r="F9" s="54">
        <v>39810</v>
      </c>
      <c r="G9" s="54"/>
      <c r="H9" s="54">
        <v>10509</v>
      </c>
      <c r="I9" s="54"/>
      <c r="J9" s="54">
        <v>28360</v>
      </c>
      <c r="K9" s="54"/>
      <c r="L9" s="54">
        <f>SUM(D9:J9)</f>
        <v>278679</v>
      </c>
    </row>
    <row r="10" spans="1:12" ht="21.75">
      <c r="A10" s="73" t="s">
        <v>73</v>
      </c>
      <c r="B10" s="81">
        <v>17</v>
      </c>
      <c r="C10" s="81"/>
      <c r="D10" s="54">
        <v>0</v>
      </c>
      <c r="E10" s="54"/>
      <c r="F10" s="54">
        <v>0</v>
      </c>
      <c r="G10" s="54"/>
      <c r="H10" s="54">
        <v>0</v>
      </c>
      <c r="I10" s="54"/>
      <c r="J10" s="54">
        <v>-8000</v>
      </c>
      <c r="K10" s="54"/>
      <c r="L10" s="54">
        <f>SUM(D10:J10)</f>
        <v>-8000</v>
      </c>
    </row>
    <row r="11" spans="1:12" s="82" customFormat="1" ht="21.75">
      <c r="A11" s="82" t="s">
        <v>114</v>
      </c>
      <c r="D11" s="69">
        <v>0</v>
      </c>
      <c r="E11" s="54"/>
      <c r="F11" s="69">
        <v>0</v>
      </c>
      <c r="G11" s="54"/>
      <c r="H11" s="69">
        <v>0</v>
      </c>
      <c r="I11" s="54"/>
      <c r="J11" s="69">
        <f>'BS&amp;PL'!G61</f>
        <v>-2796</v>
      </c>
      <c r="K11" s="54"/>
      <c r="L11" s="69">
        <f>SUM(D11:J11)</f>
        <v>-2796</v>
      </c>
    </row>
    <row r="12" spans="1:12" ht="22.5" thickBot="1">
      <c r="A12" s="80" t="s">
        <v>130</v>
      </c>
      <c r="B12" s="80"/>
      <c r="C12" s="80"/>
      <c r="D12" s="68">
        <f>SUM(D9:D11)</f>
        <v>200000</v>
      </c>
      <c r="E12" s="54"/>
      <c r="F12" s="68">
        <f>SUM(F9:F11)</f>
        <v>39810</v>
      </c>
      <c r="G12" s="54"/>
      <c r="H12" s="68">
        <f>SUM(H9:H11)</f>
        <v>10509</v>
      </c>
      <c r="I12" s="54"/>
      <c r="J12" s="68">
        <f>SUM(J9:J11)</f>
        <v>17564</v>
      </c>
      <c r="K12" s="54"/>
      <c r="L12" s="68">
        <f>SUM(L9:L11)</f>
        <v>267883</v>
      </c>
    </row>
    <row r="13" spans="4:12" ht="22.5" thickTop="1">
      <c r="D13" s="55"/>
      <c r="E13" s="55"/>
      <c r="F13" s="55"/>
      <c r="G13" s="55"/>
      <c r="H13" s="55"/>
      <c r="I13" s="55"/>
      <c r="J13" s="55"/>
      <c r="K13" s="54"/>
      <c r="L13" s="55"/>
    </row>
    <row r="14" spans="1:12" ht="21.75">
      <c r="A14" s="80" t="s">
        <v>116</v>
      </c>
      <c r="B14" s="81"/>
      <c r="C14" s="81"/>
      <c r="D14" s="54">
        <v>200000</v>
      </c>
      <c r="E14" s="54"/>
      <c r="F14" s="54">
        <v>39810</v>
      </c>
      <c r="G14" s="54"/>
      <c r="H14" s="54">
        <v>10766</v>
      </c>
      <c r="I14" s="54"/>
      <c r="J14" s="54">
        <v>25239</v>
      </c>
      <c r="K14" s="54"/>
      <c r="L14" s="54">
        <f>SUM(D14:J14)</f>
        <v>275815</v>
      </c>
    </row>
    <row r="15" spans="1:12" ht="21.75">
      <c r="A15" s="73" t="s">
        <v>73</v>
      </c>
      <c r="B15" s="81">
        <v>17</v>
      </c>
      <c r="C15" s="81"/>
      <c r="D15" s="54">
        <v>0</v>
      </c>
      <c r="E15" s="54"/>
      <c r="F15" s="54">
        <v>0</v>
      </c>
      <c r="G15" s="54"/>
      <c r="H15" s="54">
        <v>0</v>
      </c>
      <c r="I15" s="54"/>
      <c r="J15" s="54">
        <v>-4800</v>
      </c>
      <c r="K15" s="54"/>
      <c r="L15" s="54">
        <f>SUM(D15:J15)</f>
        <v>-4800</v>
      </c>
    </row>
    <row r="16" spans="1:12" s="82" customFormat="1" ht="21.75">
      <c r="A16" s="82" t="s">
        <v>114</v>
      </c>
      <c r="B16" s="83"/>
      <c r="C16" s="83"/>
      <c r="D16" s="69">
        <v>0</v>
      </c>
      <c r="E16" s="54"/>
      <c r="F16" s="69">
        <v>0</v>
      </c>
      <c r="G16" s="54"/>
      <c r="H16" s="69">
        <v>0</v>
      </c>
      <c r="I16" s="54"/>
      <c r="J16" s="69">
        <f>'BS&amp;PL'!E61</f>
        <v>8934</v>
      </c>
      <c r="K16" s="54"/>
      <c r="L16" s="69">
        <f>SUM(D16:J16)</f>
        <v>8934</v>
      </c>
    </row>
    <row r="17" spans="1:12" ht="22.5" thickBot="1">
      <c r="A17" s="80" t="s">
        <v>131</v>
      </c>
      <c r="B17" s="80"/>
      <c r="C17" s="80"/>
      <c r="D17" s="68">
        <f>SUM(D14:D16)</f>
        <v>200000</v>
      </c>
      <c r="E17" s="54"/>
      <c r="F17" s="68">
        <f>SUM(F14:F16)</f>
        <v>39810</v>
      </c>
      <c r="G17" s="54"/>
      <c r="H17" s="68">
        <f>SUM(H14:H16)</f>
        <v>10766</v>
      </c>
      <c r="I17" s="54"/>
      <c r="J17" s="68">
        <f>SUM(J14:J16)</f>
        <v>29373</v>
      </c>
      <c r="K17" s="54"/>
      <c r="L17" s="68">
        <f>SUM(L14:L16)</f>
        <v>279949</v>
      </c>
    </row>
    <row r="18" spans="1:12" ht="22.5" thickTop="1">
      <c r="A18" s="80"/>
      <c r="B18" s="80"/>
      <c r="C18" s="80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1.75">
      <c r="A19" s="73" t="s">
        <v>4</v>
      </c>
      <c r="L19" s="85"/>
    </row>
  </sheetData>
  <sheetProtection/>
  <mergeCells count="3">
    <mergeCell ref="A3:L3"/>
    <mergeCell ref="A4:L4"/>
    <mergeCell ref="H6:J6"/>
  </mergeCells>
  <printOptions horizontalCentered="1"/>
  <pageMargins left="0.9448818897637796" right="0.5118110236220472" top="0.9055118110236221" bottom="0.7480314960629921" header="0.5118110236220472" footer="0.5118110236220472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Keatsuda Twonthai</cp:lastModifiedBy>
  <cp:lastPrinted>2017-08-03T08:25:12Z</cp:lastPrinted>
  <dcterms:created xsi:type="dcterms:W3CDTF">1999-07-16T06:31:12Z</dcterms:created>
  <dcterms:modified xsi:type="dcterms:W3CDTF">2017-08-03T08:25:19Z</dcterms:modified>
  <cp:category/>
  <cp:version/>
  <cp:contentType/>
  <cp:contentStatus/>
</cp:coreProperties>
</file>