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0905" yWindow="65311" windowWidth="10695" windowHeight="9765" firstSheet="1" activeTab="3"/>
  </bookViews>
  <sheets>
    <sheet name="000000" sheetId="1" state="veryHidden" r:id="rId1"/>
    <sheet name="BS" sheetId="2" r:id="rId2"/>
    <sheet name="BS&amp;PL" sheetId="3" r:id="rId3"/>
    <sheet name="ce (2)" sheetId="4" r:id="rId4"/>
    <sheet name="000" sheetId="5" state="veryHidden" r:id="rId5"/>
  </sheets>
  <definedNames>
    <definedName name="_xlnm.Print_Area" localSheetId="1">'BS'!$A$1:$G$60</definedName>
    <definedName name="_xlnm.Print_Area" localSheetId="2">'BS&amp;PL'!$A$1:$H$107</definedName>
    <definedName name="_xlnm.Print_Area" localSheetId="3">'ce (2)'!$A$1:$L$26</definedName>
  </definedNames>
  <calcPr fullCalcOnLoad="1"/>
</workbook>
</file>

<file path=xl/sharedStrings.xml><?xml version="1.0" encoding="utf-8"?>
<sst xmlns="http://schemas.openxmlformats.org/spreadsheetml/2006/main" count="191" uniqueCount="155">
  <si>
    <t>สินทรัพย์</t>
  </si>
  <si>
    <t>สินทรัพย์หมุนเวียน</t>
  </si>
  <si>
    <t>รวมสินทรัพย์หมุนเวียน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</si>
  <si>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</si>
  <si>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</si>
  <si>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t>หนี้สินหมุนเวียน</t>
  </si>
  <si>
    <t>รวมหนี้สินหมุนเวียน</t>
  </si>
  <si>
    <t>ส่วนของผู้ถือหุ้น</t>
  </si>
  <si>
    <t>รวมส่วนของผู้ถือหุ้น</t>
  </si>
  <si>
    <t>รวมหนี้สินและส่วนของผู้ถือหุ้น</t>
  </si>
  <si>
    <t>กรรมการ</t>
  </si>
  <si>
    <t>สินทรัพย์ไม่หมุนเวียน</t>
  </si>
  <si>
    <t>รวมสินทรัพย์ไม่หมุนเวียน</t>
  </si>
  <si>
    <t>งบแสดงการเปลี่ยนแปลงส่วนของผู้ถือหุ้น</t>
  </si>
  <si>
    <t>ยังไม่ได้จัดสรร</t>
  </si>
  <si>
    <t>ทุนเรือนหุ้น</t>
  </si>
  <si>
    <t>ชำระแล้ว</t>
  </si>
  <si>
    <t>ที่ออกและ</t>
  </si>
  <si>
    <t>เงินสดและรายการเทียบเท่าเงินสด</t>
  </si>
  <si>
    <t>สินทรัพย์หมุนเวียนอื่น</t>
  </si>
  <si>
    <t>หนี้สินและส่วนของผู้ถือหุ้น</t>
  </si>
  <si>
    <t>หนี้สินหมุนเวียนอื่น</t>
  </si>
  <si>
    <t>รายได้</t>
  </si>
  <si>
    <t>รวมรายได้</t>
  </si>
  <si>
    <t>ค่าใช้จ่าย</t>
  </si>
  <si>
    <t>รวมค่าใช้จ่าย</t>
  </si>
  <si>
    <t>รายได้อื่น</t>
  </si>
  <si>
    <t>ค่าใช้จ่ายในการบริหาร</t>
  </si>
  <si>
    <t>ค่าใช้จ่ายทางการเงิน</t>
  </si>
  <si>
    <t>งบแสดงฐานะการเงิน</t>
  </si>
  <si>
    <t>งบแสดงฐานะการเงิน (ต่อ)</t>
  </si>
  <si>
    <t>หนี้สินไม่หมุนเวียน</t>
  </si>
  <si>
    <t>สำรองผลประโยชน์ระยะยาวของพนักงาน</t>
  </si>
  <si>
    <t>รวมหนี้สินไม่หมุนเวียน</t>
  </si>
  <si>
    <t>รวมหนี้สิน</t>
  </si>
  <si>
    <t>หมายเหตุ</t>
  </si>
  <si>
    <t>ลูกหนี้การค้าและลูกหนี้อื่น</t>
  </si>
  <si>
    <t>สินค้าคงเหลือ</t>
  </si>
  <si>
    <t>อุปกรณ์</t>
  </si>
  <si>
    <t>เจ้าหนี้การค้าและเจ้าหนี้อื่น</t>
  </si>
  <si>
    <t>(หน่วย: บาท)</t>
  </si>
  <si>
    <t>รายได้จากการขาย</t>
  </si>
  <si>
    <t>ต้นทุนขาย</t>
  </si>
  <si>
    <t>รวม</t>
  </si>
  <si>
    <t>สิทธิการเช่า</t>
  </si>
  <si>
    <t>สินทรัพย์ไม่หมุนเวียนอื่น</t>
  </si>
  <si>
    <t>งบกระแสเงินสด</t>
  </si>
  <si>
    <t>กระแสเงินสดจากกิจกรรมดำเนินงาน</t>
  </si>
  <si>
    <t>กำไรก่อนภาษี</t>
  </si>
  <si>
    <t xml:space="preserve">รายการปรับกระทบกำไรก่อนภาษีเป็นเงินสดรับ(จ่าย) </t>
  </si>
  <si>
    <t xml:space="preserve">   ค่าเสื่อมราคาและค่าตัดจำหน่าย</t>
  </si>
  <si>
    <t xml:space="preserve">   สำรองผลประโยชน์ระยะยาวของพนักงาน</t>
  </si>
  <si>
    <t xml:space="preserve">   ดอกเบี้ยรับ</t>
  </si>
  <si>
    <t>กำไรจากการดำเนินงานก่อนการเปลี่ยนแปลงใน</t>
  </si>
  <si>
    <t xml:space="preserve">   สินทรัพย์และหนี้สินดำเนินงาน</t>
  </si>
  <si>
    <t xml:space="preserve">   ลูกหนี้การค้าและลูกหนี้อื่น</t>
  </si>
  <si>
    <t xml:space="preserve">   สินค้าคงเหลือ</t>
  </si>
  <si>
    <t xml:space="preserve">   สินทรัพย์หมุนเวียนอื่น</t>
  </si>
  <si>
    <t xml:space="preserve">   สินทรัพย์ไม่หมุนเวียนอื่น</t>
  </si>
  <si>
    <t xml:space="preserve">   เจ้าหนี้การค้าและเจ้าหนี้อื่น</t>
  </si>
  <si>
    <t xml:space="preserve">   หนี้สินหมุนเวียนอื่น</t>
  </si>
  <si>
    <t>จ่ายภาษีเงินได้</t>
  </si>
  <si>
    <t>งบกระแสเงินสด (ต่อ)</t>
  </si>
  <si>
    <t>กระแสเงินสดจากกิจกรรมลงทุน</t>
  </si>
  <si>
    <t>ดอกเบี้ยรับ</t>
  </si>
  <si>
    <t>กระแสเงินสดจากกิจกรรมจัดหาเงิน</t>
  </si>
  <si>
    <t>เงินสดและรายการเทียบเท่าเงินสดต้นปี</t>
  </si>
  <si>
    <t xml:space="preserve">เงินสดและรายการเทียบเท่าเงินสดปลายปี  </t>
  </si>
  <si>
    <t>ภาษีเงินได้ค้างจ่าย</t>
  </si>
  <si>
    <t>รายได้จากการบริการ</t>
  </si>
  <si>
    <t>ต้นทุนบริการ</t>
  </si>
  <si>
    <t>ค่าใช้จ่ายภาษีเงินได้</t>
  </si>
  <si>
    <t>กำไรก่อนค่าใช้จ่ายภาษีเงินได้</t>
  </si>
  <si>
    <t>กำไรก่อนค่าใช้จ่ายทางการเงินและค่าใช้จ่ายภาษีเงินได้</t>
  </si>
  <si>
    <t>กำไรต่อหุ้นขั้นพื้นฐาน</t>
  </si>
  <si>
    <t xml:space="preserve">   จากกิจกรรมดำเนินงาน:</t>
  </si>
  <si>
    <t>สินทรัพย์ดำเนินงาน(เพิ่มขึ้น)ลดลง:</t>
  </si>
  <si>
    <t>หนี้สินดำเนินงานเพิ่มขึ้น(ลดลง):</t>
  </si>
  <si>
    <t>กำไรสะสม</t>
  </si>
  <si>
    <t xml:space="preserve">   จัดสรรแล้ว - สำรองตามกฎหมาย</t>
  </si>
  <si>
    <t xml:space="preserve">   ยังไม่ได้จัดสรร</t>
  </si>
  <si>
    <t xml:space="preserve">   ค่าใช้จ่ายดอกเบี้ย</t>
  </si>
  <si>
    <t>ซื้ออุปกรณ์</t>
  </si>
  <si>
    <t>สินทรัพย์ไม่มีตัวตนเพิ่มขึ้น</t>
  </si>
  <si>
    <t>เงินสดสุทธิใช้ไปในกิจกรรมลงทุน</t>
  </si>
  <si>
    <t>เงินปันผลจ่าย</t>
  </si>
  <si>
    <t>จ่ายดอกเบี้ย</t>
  </si>
  <si>
    <t>เงินสดรับจากการจำหน่ายอุปกรณ์</t>
  </si>
  <si>
    <t>กำไร</t>
  </si>
  <si>
    <t>จำนวนหุ้นสามัญถัวเฉลี่ยถ่วงน้ำหนัก (หุ้น)</t>
  </si>
  <si>
    <t>งบกำไรขาดทุนเบ็ดเสร็จ</t>
  </si>
  <si>
    <t>กำไรขาดทุน</t>
  </si>
  <si>
    <t>กำไรขาดทุนเบ็ดเสร็จรวมสำหรับปี</t>
  </si>
  <si>
    <t>สำรองตามกฎหมาย</t>
  </si>
  <si>
    <t>จัดสรรแล้ว -</t>
  </si>
  <si>
    <t xml:space="preserve">บริษัท เอส พี วี ไอ จำกัด (มหาชน) </t>
  </si>
  <si>
    <t>เงินลงทุนชั่วคราว</t>
  </si>
  <si>
    <t>สินทรัพย์ภาษีเงินได้รอตัดบัญชี</t>
  </si>
  <si>
    <t xml:space="preserve">   ทุนจดทะเบียน</t>
  </si>
  <si>
    <t xml:space="preserve">       หุ้นสามัญ 400,000,000 หุ้น มูลค่าหุ้นละ 0.50 บาท</t>
  </si>
  <si>
    <t xml:space="preserve">   ทุนออกจำหน่ายและชำระเต็มมูลค่าแล้ว</t>
  </si>
  <si>
    <t>โอนกำไรสะสมที่ยังไม่จัดสรรเป็น</t>
  </si>
  <si>
    <t xml:space="preserve">   สำรองตามกฎหมาย</t>
  </si>
  <si>
    <t>(หน่วย:บาท)</t>
  </si>
  <si>
    <t>ส่วนเกินมูลค่าหุ้นสามัญ</t>
  </si>
  <si>
    <t>กำไรสำหรับปี</t>
  </si>
  <si>
    <t>กำไรขาดทุนเบ็ดเสร็จอื่นสำหรับปี</t>
  </si>
  <si>
    <t>ส่วนเกิน</t>
  </si>
  <si>
    <t>มูลค่าหุ้นสามัญ</t>
  </si>
  <si>
    <t xml:space="preserve">กำไรขาดทุนเบ็ดเสร็จรวมสำหรับปี </t>
  </si>
  <si>
    <t>เงินปันผลค้างจ่าย</t>
  </si>
  <si>
    <t>ข้อมูลกระแสเงินสดเปิดเผยเพิ่มเติม</t>
  </si>
  <si>
    <t>รายการที่ไม่เกี่ยวข้องกับเงินสด</t>
  </si>
  <si>
    <t xml:space="preserve">   เงินปันผลค้างจ่าย</t>
  </si>
  <si>
    <t xml:space="preserve">กำไรสำหรับปี </t>
  </si>
  <si>
    <t xml:space="preserve">กำไรขาดทุนเบ็ดเสร็จอื่นสำหรับปี </t>
  </si>
  <si>
    <t>สินทรัพย์ไม่มีตัวตน</t>
  </si>
  <si>
    <t xml:space="preserve">   ขาดทุนจากการจำหน่าย/ตัดจำหน่ายอุปกรณ์</t>
  </si>
  <si>
    <t>เงินสดสุทธิใช้ไปในกิจกรรมจัดหาเงิน</t>
  </si>
  <si>
    <t>ยอดคงเหลือ ณ วันที่ 31 ธันวาคม 2559</t>
  </si>
  <si>
    <t>เงินลงทุนระยะยาวอื่น</t>
  </si>
  <si>
    <t xml:space="preserve">   กำไรจากการจำหน่ายเงินลงทุนชั่วคราวในหลักทรัพย์เพื่อค้า</t>
  </si>
  <si>
    <t xml:space="preserve">      ในหลักทรัพย์เพื่อค้า</t>
  </si>
  <si>
    <t>เงินลงทุนชั่วคราวลดลง(เพิ่มขึ้น)</t>
  </si>
  <si>
    <t xml:space="preserve">   โอนสินค้าคงเหลือเป็นอุปกรณ์</t>
  </si>
  <si>
    <t>2560</t>
  </si>
  <si>
    <t>ยอดคงเหลือ ณ วันที่ 31 ธันวาคม 2560</t>
  </si>
  <si>
    <t xml:space="preserve">   กำไรจากการเปลี่ยนแปลงมูลค่าเงินลงทุนชั่วคราว</t>
  </si>
  <si>
    <t>สำหรับปีสิ้นสุดวันที่ 31 ธันวาคม 2561</t>
  </si>
  <si>
    <t>ยอดคงเหลือ ณ วันที่ 31 ธันวาคม 2561</t>
  </si>
  <si>
    <t>2561</t>
  </si>
  <si>
    <t>ณ วันที่ 31 ธันวาคม 2561</t>
  </si>
  <si>
    <t xml:space="preserve">ยอดคงเหลือ ณ วันที่ 31 ธันวาคม 2560 </t>
  </si>
  <si>
    <t>กำไรขาดทุนเบ็ดเสร็จอื่น:</t>
  </si>
  <si>
    <t>ผลขาดทุนจากการประมาณการตามหลักคณิตศาสตร์ประกันภัย</t>
  </si>
  <si>
    <t>รายการที่จะไม่ถูกบันทึกในส่วนของกำไรหรือขาดทุนในภายหลัง</t>
  </si>
  <si>
    <t>หัก: ผลกระทบของภาษีเงินได้</t>
  </si>
  <si>
    <t>รายการที่จะไม่ถูกบันทึกในส่วนของกำไรหรือขาดทุน</t>
  </si>
  <si>
    <t xml:space="preserve">   ในภายหลัง - สุทธิจากภาษีเงินได้</t>
  </si>
  <si>
    <t xml:space="preserve">   ตัดจำหน่ายหนี้สูญ</t>
  </si>
  <si>
    <t xml:space="preserve">   การปรับลดสินค้าเป็นมูลค่าสุทธิที่จะได้รับเพิ่มขึ้น(ลดลง)</t>
  </si>
  <si>
    <t xml:space="preserve">   ค่าเผื่อการด้อยค่าเงินมัดจำจากสัญญาเช่า</t>
  </si>
  <si>
    <t>เงินสดและรายการเทียบเท่าเงินสดเพิ่มขึ้นสุทธิ</t>
  </si>
  <si>
    <t xml:space="preserve">   โอนสินค้าคงเหลือเป็นสินทรัพย์ไม่มีตัวตน</t>
  </si>
  <si>
    <t xml:space="preserve">   ตัดบัญชีลูกหนี้การค้าเป็นหนี้สูญ</t>
  </si>
  <si>
    <t xml:space="preserve">   ค่าเผื่อหนี้สงสัยจะสูญเพิ่มขึ้น</t>
  </si>
  <si>
    <t xml:space="preserve">   ตัดจำหน่ายสินทรัพย์ไม่มีตัวตน</t>
  </si>
  <si>
    <t xml:space="preserve">   ค่าเผื่อการด้อยค่าของอุปกรณ์เพิ่มขึ้น</t>
  </si>
  <si>
    <t>เงินสดจากกิจกรรมดำเนินงาน</t>
  </si>
  <si>
    <t>เงินสดสุทธิจากกิจกรรมดำเนินงาน</t>
  </si>
  <si>
    <t>เงินฝากธนาคารที่มีภาระค้ำประกันลดลง</t>
  </si>
  <si>
    <t>ค่าใช้จ่ายในการขายและจัดจำหน่าย</t>
  </si>
  <si>
    <t>สิทธิการเช่าเพิ่มขึ้น</t>
  </si>
  <si>
    <t>6, 17</t>
  </si>
  <si>
    <t>6, 9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</si>
</sst>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\(&quot;฿&quot;#,##0\)"/>
    <numFmt numFmtId="177" formatCode="&quot;฿&quot;#,##0_);[Red]\(&quot;฿&quot;#,##0\)"/>
    <numFmt numFmtId="178" formatCode="&quot;฿&quot;#,##0.00_);\(&quot;฿&quot;#,##0.00\)"/>
    <numFmt numFmtId="179" formatCode="&quot;฿&quot;#,##0.00_);[Red]\(&quot;฿&quot;#,##0.00\)"/>
    <numFmt numFmtId="180" formatCode="_(&quot;฿&quot;* #,##0_);_(&quot;฿&quot;* \(#,##0\);_(&quot;฿&quot;* &quot;-&quot;_);_(@_)"/>
    <numFmt numFmtId="181" formatCode="_(&quot;฿&quot;* #,##0.00_);_(&quot;฿&quot;* \(#,##0.00\);_(&quot;฿&quot;* &quot;-&quot;??_);_(@_)"/>
    <numFmt numFmtId="182" formatCode="\t&quot;$&quot;#,##0_);\(\t&quot;$&quot;#,##0\)"/>
    <numFmt numFmtId="183" formatCode="\t&quot;$&quot;#,##0_);[Red]\(\t&quot;$&quot;#,##0\)"/>
    <numFmt numFmtId="184" formatCode="\t&quot;$&quot;#,##0.00_);\(\t&quot;$&quot;#,##0.00\)"/>
    <numFmt numFmtId="185" formatCode="\t&quot;$&quot;#,##0.00_);[Red]\(\t&quot;$&quot;#,##0.00\)"/>
    <numFmt numFmtId="186" formatCode="&quot;ผ&quot;#,##0.00_);[Red]\(&quot;ผ&quot;#,##0.00\)"/>
    <numFmt numFmtId="187" formatCode="0.0%"/>
    <numFmt numFmtId="188" formatCode="dd\-mmm\-yy_)"/>
    <numFmt numFmtId="189" formatCode="0.00_)"/>
    <numFmt numFmtId="190" formatCode="#,##0.00\ &quot;F&quot;;\-#,##0.00\ &quot;F&quot;"/>
    <numFmt numFmtId="191" formatCode="_(* #,##0_);_(* \(#,##0\);_(* &quot;-&quot;??_);_(@_)"/>
    <numFmt numFmtId="192" formatCode="#,##0.0_);[Red]\(#,##0.0\)"/>
    <numFmt numFmtId="193" formatCode="###,###,###,##0.00"/>
    <numFmt numFmtId="194" formatCode="#,##0.00\ ;\-#,##0.00\ ;&quot; -&quot;00\ ;@\ "/>
    <numFmt numFmtId="195" formatCode="_-* #,##0.00_-;\-* #,##0.00_-;_-* \-??_-;_-@_-"/>
    <numFmt numFmtId="196" formatCode="###,##0.00"/>
    <numFmt numFmtId="197" formatCode="###,###,##0.00"/>
    <numFmt numFmtId="198" formatCode="###,###,###.00"/>
    <numFmt numFmtId="199" formatCode="#,##0.0;\-#,##0.0"/>
    <numFmt numFmtId="200" formatCode="#,##0.000;\-#,##0.000"/>
    <numFmt numFmtId="201" formatCode="B1mmm\-yy"/>
    <numFmt numFmtId="202" formatCode="#,##0.00_ ;[Red]\-#,##0.00\ "/>
    <numFmt numFmtId="203" formatCode="#,##0.000"/>
    <numFmt numFmtId="204" formatCode="#,##0.0"/>
    <numFmt numFmtId="205" formatCode="#,##0.000_ ;[Red]\-#,##0.000\ "/>
    <numFmt numFmtId="206" formatCode="#,##0.000_);[Red]\(#,##0.000\)"/>
    <numFmt numFmtId="207" formatCode="###,###,##0.00;\(###,###,##0.00\)"/>
    <numFmt numFmtId="208" formatCode="B1d\-mmm\-yy"/>
    <numFmt numFmtId="209" formatCode="mmmm\ d&quot;, &quot;yyyy"/>
    <numFmt numFmtId="210" formatCode="_(* #,##0.0_);_(* \(#,##0.0\);_(* &quot;-&quot;??_);_(@_)"/>
    <numFmt numFmtId="211" formatCode="_(* #,##0.0_);_(* \(#,##0.0\);_(* &quot;-&quot;_);_(@_)"/>
    <numFmt numFmtId="212" formatCode="_(* #,##0.00_);_(* \(#,##0.00\);_(* &quot;-&quot;_);_(@_)"/>
    <numFmt numFmtId="213" formatCode="#,##0_ ;[Red]\-#,##0\ "/>
    <numFmt numFmtId="214" formatCode="#,##0.0_ ;[Red]\-#,##0.0\ "/>
    <numFmt numFmtId="215" formatCode="0.00_ ;[Red]\-0.00\ "/>
    <numFmt numFmtId="216" formatCode="###,###,##0.000;\(###,###,##0.000\)"/>
    <numFmt numFmtId="217" formatCode="###,###,##0.0;\(###,###,##0.0\)"/>
    <numFmt numFmtId="218" formatCode="###,###,##0;\(###,###,##0\)"/>
    <numFmt numFmtId="219" formatCode="_-* #,##0.0_-;\-* #,##0.0_-;_-* &quot;-&quot;??_-;_-@_-"/>
    <numFmt numFmtId="220" formatCode="_-* #,##0_-;\-* #,##0_-;_-* &quot;-&quot;??_-;_-@_-"/>
    <numFmt numFmtId="221" formatCode="#,##0.0_);\(#,##0.0\)"/>
    <numFmt numFmtId="222" formatCode="#,##0.000_);\(#,##0.000\)"/>
  </numFmts>
  <fonts count="53">
    <font>
      <sz val="10"/>
      <name val="ApFont"/>
      <family val="0"/>
    </font>
    <font>
      <b/>
      <sz val="10"/>
      <name val="ApFont"/>
      <family val="0"/>
    </font>
    <font>
      <i/>
      <sz val="10"/>
      <name val="ApFont"/>
      <family val="0"/>
    </font>
    <font>
      <b/>
      <i/>
      <sz val="10"/>
      <name val="ApFont"/>
      <family val="0"/>
    </font>
    <font>
      <sz val="14"/>
      <name val="AngsanaUPC"/>
      <family val="1"/>
    </font>
    <font>
      <sz val="10"/>
      <name val="Arial"/>
      <family val="2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u val="single"/>
      <sz val="9"/>
      <color indexed="12"/>
      <name val="ApFont"/>
      <family val="0"/>
    </font>
    <font>
      <u val="single"/>
      <sz val="9"/>
      <color indexed="36"/>
      <name val="ApFont"/>
      <family val="0"/>
    </font>
    <font>
      <b/>
      <sz val="15"/>
      <name val="Angsana New"/>
      <family val="1"/>
    </font>
    <font>
      <sz val="15"/>
      <name val="Angsana New"/>
      <family val="1"/>
    </font>
    <font>
      <sz val="15"/>
      <color indexed="8"/>
      <name val="Angsana New"/>
      <family val="1"/>
    </font>
    <font>
      <u val="single"/>
      <sz val="15"/>
      <name val="Angsana New"/>
      <family val="1"/>
    </font>
    <font>
      <u val="single"/>
      <sz val="15"/>
      <color indexed="8"/>
      <name val="Angsana New"/>
      <family val="1"/>
    </font>
    <font>
      <i/>
      <sz val="15"/>
      <name val="Angsana New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5"/>
      <color indexed="8"/>
      <name val="Angsana New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5"/>
      <color theme="1"/>
      <name val="Angsana New"/>
      <family val="1"/>
    </font>
    <font>
      <b/>
      <sz val="15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90" fontId="4" fillId="0" borderId="0">
      <alignment/>
      <protection/>
    </xf>
    <xf numFmtId="186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188" fontId="4" fillId="0" borderId="0">
      <alignment/>
      <protection/>
    </xf>
    <xf numFmtId="187" fontId="4" fillId="0" borderId="0">
      <alignment/>
      <protection/>
    </xf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38" fontId="6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1" borderId="1" applyNumberFormat="0" applyAlignment="0" applyProtection="0"/>
    <xf numFmtId="10" fontId="6" fillId="32" borderId="6" applyNumberFormat="0" applyBorder="0" applyAlignment="0" applyProtection="0"/>
    <xf numFmtId="0" fontId="45" fillId="0" borderId="7" applyNumberFormat="0" applyFill="0" applyAlignment="0" applyProtection="0"/>
    <xf numFmtId="0" fontId="46" fillId="33" borderId="0" applyNumberFormat="0" applyBorder="0" applyAlignment="0" applyProtection="0"/>
    <xf numFmtId="37" fontId="7" fillId="0" borderId="0">
      <alignment/>
      <protection/>
    </xf>
    <xf numFmtId="189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4" borderId="8" applyNumberFormat="0" applyFont="0" applyAlignment="0" applyProtection="0"/>
    <xf numFmtId="0" fontId="47" fillId="27" borderId="9" applyNumberFormat="0" applyAlignment="0" applyProtection="0"/>
    <xf numFmtId="9" fontId="0" fillId="0" borderId="0" applyFont="0" applyFill="0" applyBorder="0" applyAlignment="0" applyProtection="0"/>
    <xf numFmtId="10" fontId="5" fillId="0" borderId="0" applyFont="0" applyFill="0" applyBorder="0" applyAlignment="0" applyProtection="0"/>
    <xf numFmtId="1" fontId="5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41" fontId="13" fillId="0" borderId="0" xfId="0" applyNumberFormat="1" applyFont="1" applyFill="1" applyBorder="1" applyAlignment="1">
      <alignment/>
    </xf>
    <xf numFmtId="41" fontId="13" fillId="0" borderId="12" xfId="0" applyNumberFormat="1" applyFont="1" applyFill="1" applyBorder="1" applyAlignment="1">
      <alignment/>
    </xf>
    <xf numFmtId="41" fontId="13" fillId="0" borderId="0" xfId="0" applyNumberFormat="1" applyFont="1" applyFill="1" applyAlignment="1">
      <alignment/>
    </xf>
    <xf numFmtId="41" fontId="13" fillId="0" borderId="13" xfId="0" applyNumberFormat="1" applyFont="1" applyFill="1" applyBorder="1" applyAlignment="1">
      <alignment/>
    </xf>
    <xf numFmtId="41" fontId="13" fillId="0" borderId="14" xfId="0" applyNumberFormat="1" applyFont="1" applyFill="1" applyBorder="1" applyAlignment="1">
      <alignment/>
    </xf>
    <xf numFmtId="41" fontId="13" fillId="0" borderId="0" xfId="0" applyNumberFormat="1" applyFont="1" applyFill="1" applyBorder="1" applyAlignment="1">
      <alignment horizontal="right"/>
    </xf>
    <xf numFmtId="41" fontId="12" fillId="0" borderId="0" xfId="0" applyNumberFormat="1" applyFont="1" applyFill="1" applyBorder="1" applyAlignment="1">
      <alignment/>
    </xf>
    <xf numFmtId="41" fontId="12" fillId="0" borderId="13" xfId="0" applyNumberFormat="1" applyFont="1" applyFill="1" applyBorder="1" applyAlignment="1">
      <alignment/>
    </xf>
    <xf numFmtId="41" fontId="12" fillId="0" borderId="12" xfId="0" applyNumberFormat="1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centerContinuous"/>
    </xf>
    <xf numFmtId="41" fontId="13" fillId="0" borderId="0" xfId="0" applyNumberFormat="1" applyFont="1" applyFill="1" applyBorder="1" applyAlignment="1">
      <alignment horizontal="centerContinuous"/>
    </xf>
    <xf numFmtId="0" fontId="12" fillId="0" borderId="0" xfId="0" applyFont="1" applyFill="1" applyAlignment="1">
      <alignment/>
    </xf>
    <xf numFmtId="41" fontId="13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centerContinuous"/>
    </xf>
    <xf numFmtId="0" fontId="14" fillId="0" borderId="0" xfId="0" applyFont="1" applyFill="1" applyAlignment="1">
      <alignment horizontal="centerContinuous"/>
    </xf>
    <xf numFmtId="37" fontId="13" fillId="0" borderId="0" xfId="0" applyNumberFormat="1" applyFont="1" applyFill="1" applyBorder="1" applyAlignment="1" quotePrefix="1">
      <alignment horizontal="center"/>
    </xf>
    <xf numFmtId="37" fontId="15" fillId="0" borderId="0" xfId="0" applyNumberFormat="1" applyFont="1" applyFill="1" applyBorder="1" applyAlignment="1" quotePrefix="1">
      <alignment horizontal="center"/>
    </xf>
    <xf numFmtId="0" fontId="15" fillId="0" borderId="0" xfId="42" applyNumberFormat="1" applyFont="1" applyFill="1" applyBorder="1" applyAlignment="1" quotePrefix="1">
      <alignment horizontal="center"/>
    </xf>
    <xf numFmtId="0" fontId="12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41" fontId="12" fillId="0" borderId="0" xfId="0" applyNumberFormat="1" applyFont="1" applyFill="1" applyAlignment="1">
      <alignment/>
    </xf>
    <xf numFmtId="0" fontId="12" fillId="0" borderId="0" xfId="0" applyFont="1" applyFill="1" applyAlignment="1" quotePrefix="1">
      <alignment horizontal="left"/>
    </xf>
    <xf numFmtId="0" fontId="12" fillId="0" borderId="0" xfId="0" applyFont="1" applyFill="1" applyAlignment="1">
      <alignment horizontal="center"/>
    </xf>
    <xf numFmtId="41" fontId="12" fillId="0" borderId="0" xfId="0" applyNumberFormat="1" applyFont="1" applyFill="1" applyBorder="1" applyAlignment="1">
      <alignment horizontal="centerContinuous"/>
    </xf>
    <xf numFmtId="41" fontId="13" fillId="0" borderId="0" xfId="0" applyNumberFormat="1" applyFont="1" applyFill="1" applyBorder="1" applyAlignment="1">
      <alignment horizontal="center"/>
    </xf>
    <xf numFmtId="4" fontId="12" fillId="0" borderId="0" xfId="42" applyFont="1" applyFill="1" applyAlignment="1">
      <alignment/>
    </xf>
    <xf numFmtId="213" fontId="13" fillId="0" borderId="0" xfId="0" applyNumberFormat="1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37" fontId="12" fillId="0" borderId="0" xfId="0" applyNumberFormat="1" applyFont="1" applyFill="1" applyBorder="1" applyAlignment="1">
      <alignment horizontal="centerContinuous"/>
    </xf>
    <xf numFmtId="37" fontId="12" fillId="0" borderId="0" xfId="0" applyNumberFormat="1" applyFont="1" applyFill="1" applyBorder="1" applyAlignment="1">
      <alignment/>
    </xf>
    <xf numFmtId="41" fontId="12" fillId="0" borderId="0" xfId="0" applyNumberFormat="1" applyFont="1" applyFill="1" applyAlignment="1">
      <alignment horizontal="center"/>
    </xf>
    <xf numFmtId="41" fontId="12" fillId="0" borderId="0" xfId="0" applyNumberFormat="1" applyFont="1" applyFill="1" applyBorder="1" applyAlignment="1">
      <alignment horizontal="center"/>
    </xf>
    <xf numFmtId="39" fontId="12" fillId="0" borderId="14" xfId="0" applyNumberFormat="1" applyFont="1" applyFill="1" applyBorder="1" applyAlignment="1">
      <alignment/>
    </xf>
    <xf numFmtId="37" fontId="12" fillId="0" borderId="14" xfId="0" applyNumberFormat="1" applyFont="1" applyFill="1" applyBorder="1" applyAlignment="1">
      <alignment/>
    </xf>
    <xf numFmtId="40" fontId="11" fillId="0" borderId="0" xfId="0" applyNumberFormat="1" applyFont="1" applyFill="1" applyAlignment="1">
      <alignment horizontal="left"/>
    </xf>
    <xf numFmtId="40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40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41" fontId="12" fillId="0" borderId="0" xfId="42" applyNumberFormat="1" applyFont="1" applyFill="1" applyAlignment="1">
      <alignment horizontal="right"/>
    </xf>
    <xf numFmtId="41" fontId="12" fillId="0" borderId="0" xfId="42" applyNumberFormat="1" applyFont="1" applyFill="1" applyAlignment="1">
      <alignment/>
    </xf>
    <xf numFmtId="41" fontId="12" fillId="0" borderId="0" xfId="42" applyNumberFormat="1" applyFont="1" applyFill="1" applyBorder="1" applyAlignment="1">
      <alignment horizontal="center"/>
    </xf>
    <xf numFmtId="41" fontId="12" fillId="0" borderId="13" xfId="42" applyNumberFormat="1" applyFont="1" applyFill="1" applyBorder="1" applyAlignment="1">
      <alignment horizontal="center"/>
    </xf>
    <xf numFmtId="41" fontId="12" fillId="0" borderId="0" xfId="42" applyNumberFormat="1" applyFont="1" applyFill="1" applyBorder="1" applyAlignment="1">
      <alignment horizontal="right"/>
    </xf>
    <xf numFmtId="41" fontId="12" fillId="0" borderId="13" xfId="42" applyNumberFormat="1" applyFont="1" applyFill="1" applyBorder="1" applyAlignment="1">
      <alignment/>
    </xf>
    <xf numFmtId="41" fontId="12" fillId="0" borderId="12" xfId="42" applyNumberFormat="1" applyFont="1" applyFill="1" applyBorder="1" applyAlignment="1">
      <alignment/>
    </xf>
    <xf numFmtId="41" fontId="12" fillId="0" borderId="0" xfId="42" applyNumberFormat="1" applyFont="1" applyFill="1" applyAlignment="1">
      <alignment horizontal="center"/>
    </xf>
    <xf numFmtId="41" fontId="12" fillId="0" borderId="16" xfId="42" applyNumberFormat="1" applyFont="1" applyFill="1" applyBorder="1" applyAlignment="1">
      <alignment/>
    </xf>
    <xf numFmtId="0" fontId="11" fillId="0" borderId="0" xfId="0" applyFont="1" applyFill="1" applyAlignment="1">
      <alignment/>
    </xf>
    <xf numFmtId="41" fontId="51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213" fontId="5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1" fontId="12" fillId="0" borderId="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9" fontId="12" fillId="0" borderId="0" xfId="71" applyFont="1" applyAlignment="1">
      <alignment vertical="center"/>
    </xf>
    <xf numFmtId="41" fontId="12" fillId="0" borderId="0" xfId="0" applyNumberFormat="1" applyFont="1" applyBorder="1" applyAlignment="1">
      <alignment/>
    </xf>
    <xf numFmtId="41" fontId="12" fillId="0" borderId="0" xfId="0" applyNumberFormat="1" applyFont="1" applyBorder="1" applyAlignment="1">
      <alignment/>
    </xf>
    <xf numFmtId="41" fontId="12" fillId="0" borderId="0" xfId="0" applyNumberFormat="1" applyFont="1" applyAlignment="1">
      <alignment horizontal="center"/>
    </xf>
    <xf numFmtId="41" fontId="12" fillId="0" borderId="16" xfId="0" applyNumberFormat="1" applyFont="1" applyBorder="1" applyAlignment="1">
      <alignment/>
    </xf>
    <xf numFmtId="41" fontId="12" fillId="0" borderId="0" xfId="0" applyNumberFormat="1" applyFont="1" applyAlignment="1">
      <alignment/>
    </xf>
    <xf numFmtId="37" fontId="16" fillId="0" borderId="0" xfId="0" applyNumberFormat="1" applyFont="1" applyFill="1" applyAlignment="1">
      <alignment horizontal="center"/>
    </xf>
    <xf numFmtId="49" fontId="52" fillId="0" borderId="0" xfId="0" applyNumberFormat="1" applyFont="1" applyFill="1" applyAlignment="1">
      <alignment vertical="top"/>
    </xf>
    <xf numFmtId="38" fontId="12" fillId="0" borderId="0" xfId="0" applyNumberFormat="1" applyFont="1" applyFill="1" applyAlignment="1">
      <alignment horizontal="left"/>
    </xf>
    <xf numFmtId="38" fontId="11" fillId="0" borderId="0" xfId="0" applyNumberFormat="1" applyFont="1" applyFill="1" applyAlignment="1">
      <alignment horizontal="left"/>
    </xf>
    <xf numFmtId="41" fontId="12" fillId="0" borderId="0" xfId="0" applyNumberFormat="1" applyFont="1" applyFill="1" applyBorder="1" applyAlignment="1">
      <alignment horizontal="center" vertical="center"/>
    </xf>
    <xf numFmtId="41" fontId="12" fillId="0" borderId="0" xfId="0" applyNumberFormat="1" applyFont="1" applyFill="1" applyBorder="1" applyAlignment="1">
      <alignment vertical="center"/>
    </xf>
    <xf numFmtId="41" fontId="12" fillId="0" borderId="13" xfId="0" applyNumberFormat="1" applyFont="1" applyFill="1" applyBorder="1" applyAlignment="1">
      <alignment horizontal="center" vertical="center"/>
    </xf>
    <xf numFmtId="41" fontId="12" fillId="0" borderId="14" xfId="0" applyNumberFormat="1" applyFont="1" applyFill="1" applyBorder="1" applyAlignment="1">
      <alignment horizontal="center" vertical="center"/>
    </xf>
    <xf numFmtId="38" fontId="12" fillId="0" borderId="0" xfId="0" applyNumberFormat="1" applyFont="1" applyFill="1" applyBorder="1" applyAlignment="1">
      <alignment vertical="center"/>
    </xf>
    <xf numFmtId="41" fontId="12" fillId="0" borderId="0" xfId="0" applyNumberFormat="1" applyFont="1" applyBorder="1" applyAlignment="1">
      <alignment horizontal="center"/>
    </xf>
    <xf numFmtId="41" fontId="12" fillId="0" borderId="17" xfId="0" applyNumberFormat="1" applyFont="1" applyBorder="1" applyAlignment="1">
      <alignment/>
    </xf>
    <xf numFmtId="41" fontId="12" fillId="0" borderId="18" xfId="0" applyNumberFormat="1" applyFont="1" applyBorder="1" applyAlignment="1">
      <alignment/>
    </xf>
    <xf numFmtId="38" fontId="16" fillId="0" borderId="0" xfId="0" applyNumberFormat="1" applyFont="1" applyFill="1" applyAlignment="1">
      <alignment horizontal="left"/>
    </xf>
    <xf numFmtId="41" fontId="12" fillId="0" borderId="1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13" xfId="0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ollar (zero dec)" xfId="48"/>
    <cellStyle name="Explanatory Text" xfId="49"/>
    <cellStyle name="Followed Hyperlink" xfId="50"/>
    <cellStyle name="Good" xfId="51"/>
    <cellStyle name="Grey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Neutral" xfId="61"/>
    <cellStyle name="no dec" xfId="62"/>
    <cellStyle name="Normal - Style1" xfId="63"/>
    <cellStyle name="Normal 2" xfId="64"/>
    <cellStyle name="Normal 3" xfId="65"/>
    <cellStyle name="Normal 4" xfId="66"/>
    <cellStyle name="Normal 5" xfId="67"/>
    <cellStyle name="Normal 6" xfId="68"/>
    <cellStyle name="Note" xfId="69"/>
    <cellStyle name="Output" xfId="70"/>
    <cellStyle name="Percent" xfId="71"/>
    <cellStyle name="Percent [2]" xfId="72"/>
    <cellStyle name="Quantity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showGridLines="0" view="pageBreakPreview" zoomScaleSheetLayoutView="100" workbookViewId="0" topLeftCell="A1">
      <selection activeCell="A5" sqref="A5"/>
    </sheetView>
  </sheetViews>
  <sheetFormatPr defaultColWidth="10.75390625" defaultRowHeight="21.75" customHeight="1"/>
  <cols>
    <col min="1" max="1" width="45.75390625" style="13" customWidth="1"/>
    <col min="2" max="2" width="1.75390625" style="13" customWidth="1"/>
    <col min="3" max="3" width="7.75390625" style="13" customWidth="1"/>
    <col min="4" max="4" width="1.625" style="34" customWidth="1"/>
    <col min="5" max="5" width="14.75390625" style="13" customWidth="1"/>
    <col min="6" max="6" width="1.37890625" style="32" customWidth="1"/>
    <col min="7" max="7" width="14.75390625" style="34" customWidth="1"/>
    <col min="8" max="8" width="0.875" style="34" customWidth="1"/>
    <col min="9" max="16384" width="10.75390625" style="13" customWidth="1"/>
  </cols>
  <sheetData>
    <row r="1" spans="1:8" ht="21.75" customHeight="1">
      <c r="A1" s="10" t="s">
        <v>95</v>
      </c>
      <c r="B1" s="11"/>
      <c r="C1" s="11"/>
      <c r="D1" s="12"/>
      <c r="G1" s="12"/>
      <c r="H1" s="12"/>
    </row>
    <row r="2" spans="1:8" ht="21.75" customHeight="1">
      <c r="A2" s="10" t="s">
        <v>29</v>
      </c>
      <c r="B2" s="11"/>
      <c r="C2" s="11"/>
      <c r="D2" s="12"/>
      <c r="G2" s="12"/>
      <c r="H2" s="12"/>
    </row>
    <row r="3" spans="1:8" ht="21.75" customHeight="1">
      <c r="A3" s="10" t="s">
        <v>131</v>
      </c>
      <c r="B3" s="11"/>
      <c r="C3" s="11"/>
      <c r="D3" s="12"/>
      <c r="G3" s="12"/>
      <c r="H3" s="12"/>
    </row>
    <row r="4" spans="1:8" ht="21.75" customHeight="1">
      <c r="A4" s="10"/>
      <c r="B4" s="11"/>
      <c r="C4" s="11"/>
      <c r="D4" s="12"/>
      <c r="G4" s="6" t="s">
        <v>103</v>
      </c>
      <c r="H4" s="12"/>
    </row>
    <row r="5" spans="2:8" ht="21.75" customHeight="1">
      <c r="B5" s="11"/>
      <c r="C5" s="16" t="s">
        <v>35</v>
      </c>
      <c r="D5" s="12"/>
      <c r="E5" s="18" t="s">
        <v>130</v>
      </c>
      <c r="F5" s="17"/>
      <c r="G5" s="18" t="s">
        <v>125</v>
      </c>
      <c r="H5" s="12"/>
    </row>
    <row r="6" spans="1:8" ht="21.75" customHeight="1">
      <c r="A6" s="21" t="s">
        <v>0</v>
      </c>
      <c r="D6" s="1"/>
      <c r="G6" s="1"/>
      <c r="H6" s="1"/>
    </row>
    <row r="7" spans="1:8" ht="21.75" customHeight="1">
      <c r="A7" s="21" t="s">
        <v>1</v>
      </c>
      <c r="D7" s="1"/>
      <c r="G7" s="1"/>
      <c r="H7" s="1"/>
    </row>
    <row r="8" spans="1:8" ht="21.75" customHeight="1">
      <c r="A8" s="13" t="s">
        <v>18</v>
      </c>
      <c r="C8" s="22">
        <v>7</v>
      </c>
      <c r="D8" s="22"/>
      <c r="E8" s="1">
        <v>45274027</v>
      </c>
      <c r="F8" s="1"/>
      <c r="G8" s="1">
        <v>33341192</v>
      </c>
      <c r="H8" s="1"/>
    </row>
    <row r="9" spans="1:8" ht="21.75" customHeight="1">
      <c r="A9" s="13" t="s">
        <v>96</v>
      </c>
      <c r="C9" s="22">
        <v>8</v>
      </c>
      <c r="D9" s="22"/>
      <c r="E9" s="1">
        <v>81358135</v>
      </c>
      <c r="F9" s="1"/>
      <c r="G9" s="1">
        <v>103279329</v>
      </c>
      <c r="H9" s="1"/>
    </row>
    <row r="10" spans="1:8" ht="21.75" customHeight="1">
      <c r="A10" s="23" t="s">
        <v>36</v>
      </c>
      <c r="C10" s="22" t="s">
        <v>154</v>
      </c>
      <c r="D10" s="22"/>
      <c r="E10" s="24">
        <v>59271056</v>
      </c>
      <c r="F10" s="7"/>
      <c r="G10" s="24">
        <v>32290094</v>
      </c>
      <c r="H10" s="7"/>
    </row>
    <row r="11" spans="1:8" ht="21.75" customHeight="1">
      <c r="A11" s="23" t="s">
        <v>37</v>
      </c>
      <c r="C11" s="22">
        <v>10</v>
      </c>
      <c r="D11" s="22"/>
      <c r="E11" s="1">
        <v>295492489</v>
      </c>
      <c r="F11" s="1"/>
      <c r="G11" s="1">
        <v>217207197</v>
      </c>
      <c r="H11" s="1"/>
    </row>
    <row r="12" spans="1:8" ht="21.75" customHeight="1">
      <c r="A12" s="13" t="s">
        <v>19</v>
      </c>
      <c r="C12" s="22">
        <v>11</v>
      </c>
      <c r="D12" s="22"/>
      <c r="E12" s="4">
        <v>10922161</v>
      </c>
      <c r="F12" s="1"/>
      <c r="G12" s="4">
        <v>6432794</v>
      </c>
      <c r="H12" s="1"/>
    </row>
    <row r="13" spans="1:8" ht="21.75" customHeight="1">
      <c r="A13" s="21" t="s">
        <v>2</v>
      </c>
      <c r="C13" s="22"/>
      <c r="D13" s="13"/>
      <c r="E13" s="2">
        <f>SUM(E8:E12)</f>
        <v>492317868</v>
      </c>
      <c r="F13" s="1"/>
      <c r="G13" s="2">
        <f>SUM(G8:G12)</f>
        <v>392550606</v>
      </c>
      <c r="H13" s="1"/>
    </row>
    <row r="14" spans="1:8" ht="21.75" customHeight="1">
      <c r="A14" s="21" t="s">
        <v>11</v>
      </c>
      <c r="C14" s="22"/>
      <c r="D14" s="13"/>
      <c r="E14" s="3"/>
      <c r="F14" s="1"/>
      <c r="G14" s="3"/>
      <c r="H14" s="1"/>
    </row>
    <row r="15" spans="1:8" ht="21.75" customHeight="1">
      <c r="A15" s="13" t="s">
        <v>120</v>
      </c>
      <c r="C15" s="22">
        <v>12</v>
      </c>
      <c r="D15" s="22"/>
      <c r="E15" s="3">
        <v>10000000</v>
      </c>
      <c r="F15" s="1"/>
      <c r="G15" s="3">
        <v>10000000</v>
      </c>
      <c r="H15" s="1"/>
    </row>
    <row r="16" spans="1:8" ht="21.75" customHeight="1">
      <c r="A16" s="25" t="s">
        <v>38</v>
      </c>
      <c r="C16" s="22">
        <v>13</v>
      </c>
      <c r="D16" s="22"/>
      <c r="E16" s="3">
        <v>42975419</v>
      </c>
      <c r="F16" s="1"/>
      <c r="G16" s="3">
        <v>40730308</v>
      </c>
      <c r="H16" s="1"/>
    </row>
    <row r="17" spans="1:8" ht="21.75" customHeight="1">
      <c r="A17" s="23" t="s">
        <v>116</v>
      </c>
      <c r="C17" s="22">
        <v>14</v>
      </c>
      <c r="D17" s="22"/>
      <c r="E17" s="3">
        <v>20818094</v>
      </c>
      <c r="F17" s="1"/>
      <c r="G17" s="3">
        <v>19847238</v>
      </c>
      <c r="H17" s="1"/>
    </row>
    <row r="18" spans="1:8" ht="21.75" customHeight="1">
      <c r="A18" s="23" t="s">
        <v>44</v>
      </c>
      <c r="C18" s="22">
        <v>15</v>
      </c>
      <c r="D18" s="22"/>
      <c r="E18" s="1">
        <v>6948840</v>
      </c>
      <c r="F18" s="1"/>
      <c r="G18" s="1">
        <v>6221064</v>
      </c>
      <c r="H18" s="1"/>
    </row>
    <row r="19" spans="1:8" ht="21.75" customHeight="1">
      <c r="A19" s="23" t="s">
        <v>45</v>
      </c>
      <c r="C19" s="22">
        <v>16</v>
      </c>
      <c r="D19" s="22"/>
      <c r="E19" s="1">
        <v>21262969</v>
      </c>
      <c r="F19" s="1"/>
      <c r="G19" s="1">
        <v>18422969</v>
      </c>
      <c r="H19" s="1"/>
    </row>
    <row r="20" spans="1:8" ht="21.75" customHeight="1">
      <c r="A20" s="23" t="s">
        <v>97</v>
      </c>
      <c r="C20" s="22">
        <v>22</v>
      </c>
      <c r="D20" s="22"/>
      <c r="E20" s="4">
        <v>7332332</v>
      </c>
      <c r="F20" s="1"/>
      <c r="G20" s="4">
        <v>5138376</v>
      </c>
      <c r="H20" s="1"/>
    </row>
    <row r="21" spans="1:8" ht="21.75" customHeight="1">
      <c r="A21" s="10" t="s">
        <v>12</v>
      </c>
      <c r="C21" s="26"/>
      <c r="D21" s="1"/>
      <c r="E21" s="4">
        <f>SUM(E15:E20)</f>
        <v>109337654</v>
      </c>
      <c r="F21" s="1"/>
      <c r="G21" s="4">
        <f>SUM(G15:G20)</f>
        <v>100359955</v>
      </c>
      <c r="H21" s="1"/>
    </row>
    <row r="22" spans="1:8" ht="21.75" customHeight="1" thickBot="1">
      <c r="A22" s="21" t="s">
        <v>3</v>
      </c>
      <c r="C22" s="26"/>
      <c r="D22" s="1"/>
      <c r="E22" s="5">
        <f>SUM(E13,E21)</f>
        <v>601655522</v>
      </c>
      <c r="F22" s="1"/>
      <c r="G22" s="5">
        <f>SUM(G13,G21)</f>
        <v>492910561</v>
      </c>
      <c r="H22" s="1"/>
    </row>
    <row r="23" spans="3:8" ht="21.75" customHeight="1" thickTop="1">
      <c r="C23" s="26"/>
      <c r="D23" s="1"/>
      <c r="G23" s="1"/>
      <c r="H23" s="1"/>
    </row>
    <row r="24" spans="1:8" ht="21.75" customHeight="1">
      <c r="A24" s="13" t="s">
        <v>4</v>
      </c>
      <c r="C24" s="26"/>
      <c r="D24" s="1"/>
      <c r="G24" s="1"/>
      <c r="H24" s="1"/>
    </row>
    <row r="25" spans="3:8" ht="21.75" customHeight="1">
      <c r="C25" s="26"/>
      <c r="D25" s="1"/>
      <c r="G25" s="1"/>
      <c r="H25" s="1"/>
    </row>
    <row r="26" spans="1:8" ht="21.75" customHeight="1">
      <c r="A26" s="10" t="s">
        <v>95</v>
      </c>
      <c r="B26" s="11"/>
      <c r="C26" s="11"/>
      <c r="D26" s="12"/>
      <c r="G26" s="12"/>
      <c r="H26" s="12"/>
    </row>
    <row r="27" spans="1:8" ht="21.75" customHeight="1">
      <c r="A27" s="10" t="s">
        <v>30</v>
      </c>
      <c r="B27" s="11"/>
      <c r="C27" s="11"/>
      <c r="D27" s="27"/>
      <c r="G27" s="27"/>
      <c r="H27" s="27"/>
    </row>
    <row r="28" spans="1:8" ht="21.75" customHeight="1">
      <c r="A28" s="10" t="s">
        <v>131</v>
      </c>
      <c r="B28" s="11"/>
      <c r="C28" s="11"/>
      <c r="D28" s="12"/>
      <c r="G28" s="12"/>
      <c r="H28" s="12"/>
    </row>
    <row r="29" spans="1:8" ht="21.75" customHeight="1">
      <c r="A29" s="10"/>
      <c r="B29" s="11"/>
      <c r="C29" s="11"/>
      <c r="D29" s="12"/>
      <c r="G29" s="6" t="s">
        <v>103</v>
      </c>
      <c r="H29" s="12"/>
    </row>
    <row r="30" spans="2:8" ht="21.75" customHeight="1">
      <c r="B30" s="11"/>
      <c r="C30" s="16" t="s">
        <v>35</v>
      </c>
      <c r="D30" s="12"/>
      <c r="E30" s="18" t="s">
        <v>130</v>
      </c>
      <c r="F30" s="17"/>
      <c r="G30" s="18" t="s">
        <v>125</v>
      </c>
      <c r="H30" s="12"/>
    </row>
    <row r="31" spans="1:8" ht="21.75" customHeight="1">
      <c r="A31" s="10" t="s">
        <v>20</v>
      </c>
      <c r="D31" s="28"/>
      <c r="G31" s="28"/>
      <c r="H31" s="28"/>
    </row>
    <row r="32" spans="1:8" ht="21.75" customHeight="1">
      <c r="A32" s="21" t="s">
        <v>5</v>
      </c>
      <c r="C32" s="22"/>
      <c r="D32" s="1"/>
      <c r="G32" s="1"/>
      <c r="H32" s="1"/>
    </row>
    <row r="33" spans="1:8" ht="21.75" customHeight="1">
      <c r="A33" s="13" t="s">
        <v>39</v>
      </c>
      <c r="C33" s="73" t="s">
        <v>153</v>
      </c>
      <c r="D33" s="22"/>
      <c r="E33" s="6">
        <v>253430855</v>
      </c>
      <c r="G33" s="6">
        <v>177857949</v>
      </c>
      <c r="H33" s="32"/>
    </row>
    <row r="34" spans="1:8" ht="21.75" customHeight="1">
      <c r="A34" s="13" t="s">
        <v>110</v>
      </c>
      <c r="C34" s="73"/>
      <c r="D34" s="22"/>
      <c r="E34" s="6">
        <v>70955</v>
      </c>
      <c r="G34" s="6">
        <v>59385</v>
      </c>
      <c r="H34" s="32"/>
    </row>
    <row r="35" spans="1:10" ht="21.75" customHeight="1">
      <c r="A35" s="23" t="s">
        <v>68</v>
      </c>
      <c r="C35" s="73"/>
      <c r="D35" s="22"/>
      <c r="E35" s="6">
        <v>3826611</v>
      </c>
      <c r="G35" s="6">
        <v>1815430</v>
      </c>
      <c r="H35" s="32"/>
      <c r="J35" s="29"/>
    </row>
    <row r="36" spans="1:8" ht="21.75" customHeight="1">
      <c r="A36" s="13" t="s">
        <v>21</v>
      </c>
      <c r="C36" s="73"/>
      <c r="D36" s="22"/>
      <c r="E36" s="8">
        <v>804458</v>
      </c>
      <c r="G36" s="8">
        <v>888549</v>
      </c>
      <c r="H36" s="32"/>
    </row>
    <row r="37" spans="1:8" ht="21.75" customHeight="1">
      <c r="A37" s="21" t="s">
        <v>6</v>
      </c>
      <c r="C37" s="73"/>
      <c r="D37" s="22"/>
      <c r="E37" s="4">
        <f>SUM(E33:E36)</f>
        <v>258132879</v>
      </c>
      <c r="G37" s="4">
        <f>SUM(G33:G36)</f>
        <v>180621313</v>
      </c>
      <c r="H37" s="32"/>
    </row>
    <row r="38" spans="1:8" ht="21.75" customHeight="1">
      <c r="A38" s="21" t="s">
        <v>31</v>
      </c>
      <c r="C38" s="73"/>
      <c r="D38" s="22"/>
      <c r="E38" s="1"/>
      <c r="G38" s="1"/>
      <c r="H38" s="32"/>
    </row>
    <row r="39" spans="1:8" ht="21.75" customHeight="1">
      <c r="A39" s="13" t="s">
        <v>32</v>
      </c>
      <c r="C39" s="73">
        <v>18</v>
      </c>
      <c r="D39" s="22"/>
      <c r="E39" s="4">
        <v>14803521</v>
      </c>
      <c r="G39" s="4">
        <v>10805814</v>
      </c>
      <c r="H39" s="32"/>
    </row>
    <row r="40" spans="1:8" ht="21.75" customHeight="1">
      <c r="A40" s="21" t="s">
        <v>33</v>
      </c>
      <c r="C40" s="73"/>
      <c r="D40" s="26"/>
      <c r="E40" s="4">
        <f>SUM(E39)</f>
        <v>14803521</v>
      </c>
      <c r="F40" s="1"/>
      <c r="G40" s="4">
        <f>SUM(G39)</f>
        <v>10805814</v>
      </c>
      <c r="H40" s="1"/>
    </row>
    <row r="41" spans="1:8" ht="21.75" customHeight="1">
      <c r="A41" s="21" t="s">
        <v>34</v>
      </c>
      <c r="C41" s="73"/>
      <c r="D41" s="26"/>
      <c r="E41" s="4">
        <f>SUM(E37+E40)</f>
        <v>272936400</v>
      </c>
      <c r="F41" s="1"/>
      <c r="G41" s="4">
        <f>SUM(G37+G40)</f>
        <v>191427127</v>
      </c>
      <c r="H41" s="1"/>
    </row>
    <row r="42" spans="1:8" ht="21.75" customHeight="1">
      <c r="A42" s="21" t="s">
        <v>7</v>
      </c>
      <c r="C42" s="73"/>
      <c r="D42" s="73"/>
      <c r="E42" s="1"/>
      <c r="F42" s="73"/>
      <c r="G42" s="1"/>
      <c r="H42" s="73"/>
    </row>
    <row r="43" spans="1:8" ht="21.75" customHeight="1">
      <c r="A43" s="13" t="s">
        <v>15</v>
      </c>
      <c r="C43" s="73"/>
      <c r="D43" s="73"/>
      <c r="E43" s="1"/>
      <c r="F43" s="73"/>
      <c r="G43" s="1"/>
      <c r="H43" s="73"/>
    </row>
    <row r="44" spans="1:7" ht="21.75" customHeight="1">
      <c r="A44" s="25" t="s">
        <v>98</v>
      </c>
      <c r="C44" s="73"/>
      <c r="D44" s="73"/>
      <c r="E44" s="1"/>
      <c r="F44" s="34"/>
      <c r="G44" s="1"/>
    </row>
    <row r="45" spans="1:8" ht="21.75" customHeight="1" thickBot="1">
      <c r="A45" s="23" t="s">
        <v>99</v>
      </c>
      <c r="C45" s="73"/>
      <c r="D45" s="73"/>
      <c r="E45" s="5">
        <v>200000000</v>
      </c>
      <c r="F45" s="73"/>
      <c r="G45" s="5">
        <v>200000000</v>
      </c>
      <c r="H45" s="73"/>
    </row>
    <row r="46" spans="1:8" ht="21.75" customHeight="1" thickTop="1">
      <c r="A46" s="25" t="s">
        <v>100</v>
      </c>
      <c r="C46" s="26"/>
      <c r="D46" s="1"/>
      <c r="E46" s="3"/>
      <c r="G46" s="3"/>
      <c r="H46" s="1"/>
    </row>
    <row r="47" spans="1:11" ht="21.75" customHeight="1">
      <c r="A47" s="23" t="s">
        <v>99</v>
      </c>
      <c r="C47" s="26"/>
      <c r="D47" s="1"/>
      <c r="E47" s="1">
        <v>200000000</v>
      </c>
      <c r="G47" s="1">
        <f>'ce (2)'!D15</f>
        <v>200000000</v>
      </c>
      <c r="H47" s="1"/>
      <c r="K47" s="1"/>
    </row>
    <row r="48" spans="1:8" ht="21.75" customHeight="1">
      <c r="A48" s="23" t="s">
        <v>104</v>
      </c>
      <c r="C48" s="26"/>
      <c r="D48" s="1"/>
      <c r="E48" s="1">
        <f>'ce (2)'!F24</f>
        <v>39809592</v>
      </c>
      <c r="G48" s="1">
        <f>'ce (2)'!F15</f>
        <v>39809592</v>
      </c>
      <c r="H48" s="1"/>
    </row>
    <row r="49" spans="1:8" ht="21.75" customHeight="1">
      <c r="A49" s="25" t="s">
        <v>78</v>
      </c>
      <c r="C49" s="26"/>
      <c r="D49" s="1"/>
      <c r="E49" s="1"/>
      <c r="G49" s="1"/>
      <c r="H49" s="1"/>
    </row>
    <row r="50" spans="1:8" ht="21.75" customHeight="1">
      <c r="A50" s="23" t="s">
        <v>79</v>
      </c>
      <c r="C50" s="22">
        <v>19</v>
      </c>
      <c r="D50" s="1"/>
      <c r="E50" s="1">
        <f>'ce (2)'!H24</f>
        <v>14550117</v>
      </c>
      <c r="G50" s="1">
        <f>'ce (2)'!H15</f>
        <v>12289091</v>
      </c>
      <c r="H50" s="1"/>
    </row>
    <row r="51" spans="1:10" ht="21.75" customHeight="1">
      <c r="A51" s="23" t="s">
        <v>80</v>
      </c>
      <c r="C51" s="26"/>
      <c r="D51" s="1"/>
      <c r="E51" s="1">
        <f>'ce (2)'!J24</f>
        <v>74359413</v>
      </c>
      <c r="G51" s="1">
        <f>'ce (2)'!J15</f>
        <v>49384751</v>
      </c>
      <c r="H51" s="1"/>
      <c r="J51" s="24"/>
    </row>
    <row r="52" spans="1:8" ht="21.75" customHeight="1">
      <c r="A52" s="10" t="s">
        <v>8</v>
      </c>
      <c r="C52" s="26"/>
      <c r="D52" s="1"/>
      <c r="E52" s="2">
        <f>SUM(E47:E51)</f>
        <v>328719122</v>
      </c>
      <c r="G52" s="2">
        <f>SUM(G47:G51)</f>
        <v>301483434</v>
      </c>
      <c r="H52" s="1"/>
    </row>
    <row r="53" spans="1:8" ht="21.75" customHeight="1" thickBot="1">
      <c r="A53" s="10" t="s">
        <v>9</v>
      </c>
      <c r="C53" s="26"/>
      <c r="D53" s="1"/>
      <c r="E53" s="5">
        <f>SUM(E41+E52)</f>
        <v>601655522</v>
      </c>
      <c r="G53" s="5">
        <f>SUM(G41+G52)</f>
        <v>492910561</v>
      </c>
      <c r="H53" s="1"/>
    </row>
    <row r="54" spans="3:8" ht="19.5" customHeight="1" thickTop="1">
      <c r="C54" s="26"/>
      <c r="D54" s="30"/>
      <c r="E54" s="54"/>
      <c r="F54" s="55"/>
      <c r="G54" s="54"/>
      <c r="H54" s="56"/>
    </row>
    <row r="55" spans="1:8" ht="21.75" customHeight="1">
      <c r="A55" s="13" t="s">
        <v>4</v>
      </c>
      <c r="C55" s="26"/>
      <c r="D55" s="1"/>
      <c r="G55" s="1"/>
      <c r="H55" s="1"/>
    </row>
    <row r="56" spans="3:8" ht="12.75" customHeight="1">
      <c r="C56" s="26"/>
      <c r="D56" s="1"/>
      <c r="G56" s="1"/>
      <c r="H56" s="1"/>
    </row>
    <row r="57" spans="1:8" ht="12.75" customHeight="1">
      <c r="A57" s="31"/>
      <c r="B57" s="23"/>
      <c r="D57" s="1"/>
      <c r="G57" s="1"/>
      <c r="H57" s="1"/>
    </row>
    <row r="58" spans="1:8" ht="12.75" customHeight="1">
      <c r="A58" s="32"/>
      <c r="B58" s="23"/>
      <c r="D58" s="1"/>
      <c r="G58" s="1"/>
      <c r="H58" s="1"/>
    </row>
    <row r="59" spans="2:8" s="32" customFormat="1" ht="21.75" customHeight="1">
      <c r="B59" s="23" t="s">
        <v>10</v>
      </c>
      <c r="D59" s="1"/>
      <c r="G59" s="1"/>
      <c r="H59" s="1"/>
    </row>
    <row r="60" spans="1:8" ht="12.75" customHeight="1">
      <c r="A60" s="31"/>
      <c r="D60" s="1"/>
      <c r="G60" s="1"/>
      <c r="H60" s="1"/>
    </row>
  </sheetData>
  <sheetProtection/>
  <printOptions horizontalCentered="1"/>
  <pageMargins left="0.94488188976378" right="0.511811023622047" top="0.905511811023622" bottom="0.748031496062992" header="0.511811023622047" footer="0.511811023622047"/>
  <pageSetup horizontalDpi="600" verticalDpi="600" orientation="portrait" paperSize="9" scale="95" r:id="rId1"/>
  <rowBreaks count="1" manualBreakCount="1"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07"/>
  <sheetViews>
    <sheetView showGridLines="0" view="pageBreakPreview" zoomScaleSheetLayoutView="100" workbookViewId="0" topLeftCell="A56">
      <selection activeCell="A60" sqref="A60"/>
    </sheetView>
  </sheetViews>
  <sheetFormatPr defaultColWidth="10.75390625" defaultRowHeight="12.75"/>
  <cols>
    <col min="1" max="1" width="40.75390625" style="13" customWidth="1"/>
    <col min="2" max="2" width="1.75390625" style="13" customWidth="1"/>
    <col min="3" max="3" width="7.75390625" style="13" customWidth="1"/>
    <col min="4" max="4" width="1.75390625" style="34" customWidth="1"/>
    <col min="5" max="5" width="16.75390625" style="34" customWidth="1"/>
    <col min="6" max="6" width="1.75390625" style="34" customWidth="1"/>
    <col min="7" max="7" width="16.75390625" style="34" customWidth="1"/>
    <col min="8" max="8" width="1.75390625" style="26" customWidth="1"/>
    <col min="9" max="9" width="1.75390625" style="13" customWidth="1"/>
    <col min="10" max="16384" width="10.75390625" style="13" customWidth="1"/>
  </cols>
  <sheetData>
    <row r="1" spans="1:8" ht="21.75">
      <c r="A1" s="10" t="s">
        <v>95</v>
      </c>
      <c r="B1" s="11"/>
      <c r="C1" s="11"/>
      <c r="D1" s="33"/>
      <c r="E1" s="33"/>
      <c r="F1" s="33"/>
      <c r="G1" s="33"/>
      <c r="H1" s="11"/>
    </row>
    <row r="2" spans="1:8" ht="21.75">
      <c r="A2" s="10" t="s">
        <v>90</v>
      </c>
      <c r="B2" s="11"/>
      <c r="C2" s="11"/>
      <c r="D2" s="33"/>
      <c r="E2" s="33"/>
      <c r="F2" s="33"/>
      <c r="G2" s="33"/>
      <c r="H2" s="11"/>
    </row>
    <row r="3" spans="1:6" ht="21.75">
      <c r="A3" s="10" t="s">
        <v>128</v>
      </c>
      <c r="B3" s="11"/>
      <c r="C3" s="11"/>
      <c r="D3" s="12"/>
      <c r="E3" s="12"/>
      <c r="F3" s="12"/>
    </row>
    <row r="4" spans="1:8" ht="21.75">
      <c r="A4" s="10"/>
      <c r="B4" s="11"/>
      <c r="C4" s="11"/>
      <c r="D4" s="12"/>
      <c r="E4" s="28"/>
      <c r="F4" s="12"/>
      <c r="G4" s="12"/>
      <c r="H4" s="14" t="s">
        <v>40</v>
      </c>
    </row>
    <row r="5" spans="1:8" ht="21.75">
      <c r="A5" s="15"/>
      <c r="B5" s="11"/>
      <c r="C5" s="16" t="s">
        <v>35</v>
      </c>
      <c r="D5" s="17"/>
      <c r="E5" s="18" t="s">
        <v>130</v>
      </c>
      <c r="F5" s="17"/>
      <c r="G5" s="19">
        <v>2560</v>
      </c>
      <c r="H5" s="20"/>
    </row>
    <row r="6" spans="1:8" ht="21.75">
      <c r="A6" s="21" t="s">
        <v>91</v>
      </c>
      <c r="B6" s="11"/>
      <c r="C6" s="16"/>
      <c r="D6" s="17"/>
      <c r="E6" s="17"/>
      <c r="F6" s="17"/>
      <c r="G6" s="17"/>
      <c r="H6" s="20"/>
    </row>
    <row r="7" spans="1:3" ht="21.75">
      <c r="A7" s="21" t="s">
        <v>22</v>
      </c>
      <c r="C7" s="26"/>
    </row>
    <row r="8" spans="1:8" ht="21.75">
      <c r="A8" s="13" t="s">
        <v>41</v>
      </c>
      <c r="C8" s="26"/>
      <c r="D8" s="7"/>
      <c r="E8" s="24">
        <v>2545218797</v>
      </c>
      <c r="F8" s="7"/>
      <c r="G8" s="24">
        <v>2059646504</v>
      </c>
      <c r="H8" s="35"/>
    </row>
    <row r="9" spans="1:8" ht="21.75">
      <c r="A9" s="13" t="s">
        <v>69</v>
      </c>
      <c r="C9" s="26"/>
      <c r="D9" s="7"/>
      <c r="E9" s="24">
        <v>15291286</v>
      </c>
      <c r="F9" s="7"/>
      <c r="G9" s="24">
        <v>17662718</v>
      </c>
      <c r="H9" s="35"/>
    </row>
    <row r="10" spans="1:8" ht="21.75">
      <c r="A10" s="13" t="s">
        <v>26</v>
      </c>
      <c r="C10" s="22">
        <v>20</v>
      </c>
      <c r="D10" s="7"/>
      <c r="E10" s="8">
        <v>30953315</v>
      </c>
      <c r="F10" s="7"/>
      <c r="G10" s="8">
        <v>18882902</v>
      </c>
      <c r="H10" s="35"/>
    </row>
    <row r="11" spans="1:8" ht="21.75">
      <c r="A11" s="21" t="s">
        <v>23</v>
      </c>
      <c r="C11" s="26"/>
      <c r="D11" s="7"/>
      <c r="E11" s="8">
        <f>SUM(E8:E10)</f>
        <v>2591463398</v>
      </c>
      <c r="F11" s="7"/>
      <c r="G11" s="8">
        <f>SUM(G8:G10)</f>
        <v>2096192124</v>
      </c>
      <c r="H11" s="35"/>
    </row>
    <row r="12" spans="1:8" ht="21.75">
      <c r="A12" s="21" t="s">
        <v>24</v>
      </c>
      <c r="C12" s="26"/>
      <c r="D12" s="7"/>
      <c r="E12" s="24"/>
      <c r="F12" s="7"/>
      <c r="G12" s="24"/>
      <c r="H12" s="35"/>
    </row>
    <row r="13" spans="1:8" ht="21.75">
      <c r="A13" s="13" t="s">
        <v>42</v>
      </c>
      <c r="C13" s="26"/>
      <c r="D13" s="7"/>
      <c r="E13" s="24">
        <v>2232887763</v>
      </c>
      <c r="F13" s="7"/>
      <c r="G13" s="24">
        <v>1806803759</v>
      </c>
      <c r="H13" s="35"/>
    </row>
    <row r="14" spans="1:8" ht="21.75">
      <c r="A14" s="13" t="s">
        <v>70</v>
      </c>
      <c r="C14" s="26"/>
      <c r="D14" s="7"/>
      <c r="E14" s="24">
        <v>3140844</v>
      </c>
      <c r="F14" s="7"/>
      <c r="G14" s="24">
        <v>3150225</v>
      </c>
      <c r="H14" s="35"/>
    </row>
    <row r="15" spans="1:8" ht="21.75">
      <c r="A15" s="13" t="s">
        <v>151</v>
      </c>
      <c r="C15" s="26"/>
      <c r="D15" s="7"/>
      <c r="E15" s="7">
        <v>233298799</v>
      </c>
      <c r="F15" s="7"/>
      <c r="G15" s="7">
        <v>186501283</v>
      </c>
      <c r="H15" s="36"/>
    </row>
    <row r="16" spans="1:8" ht="21.75">
      <c r="A16" s="13" t="s">
        <v>27</v>
      </c>
      <c r="C16" s="26"/>
      <c r="D16" s="7"/>
      <c r="E16" s="7">
        <v>65572248</v>
      </c>
      <c r="F16" s="7"/>
      <c r="G16" s="7">
        <v>61682975</v>
      </c>
      <c r="H16" s="36"/>
    </row>
    <row r="17" spans="1:8" ht="21.75">
      <c r="A17" s="21" t="s">
        <v>25</v>
      </c>
      <c r="C17" s="26"/>
      <c r="D17" s="7"/>
      <c r="E17" s="9">
        <f>SUM(E13:E16)</f>
        <v>2534899654</v>
      </c>
      <c r="F17" s="7"/>
      <c r="G17" s="9">
        <f>SUM(G13:G16)</f>
        <v>2058138242</v>
      </c>
      <c r="H17" s="35"/>
    </row>
    <row r="18" spans="1:8" ht="21.75">
      <c r="A18" s="21" t="s">
        <v>73</v>
      </c>
      <c r="C18" s="26"/>
      <c r="D18" s="7"/>
      <c r="E18" s="7">
        <f>E11-E17</f>
        <v>56563744</v>
      </c>
      <c r="F18" s="7"/>
      <c r="G18" s="7">
        <f>G11-G17</f>
        <v>38053882</v>
      </c>
      <c r="H18" s="36"/>
    </row>
    <row r="19" spans="1:8" ht="21.75">
      <c r="A19" s="13" t="s">
        <v>28</v>
      </c>
      <c r="C19" s="26"/>
      <c r="D19" s="7"/>
      <c r="E19" s="8">
        <v>-867705</v>
      </c>
      <c r="F19" s="7"/>
      <c r="G19" s="8">
        <v>-685423</v>
      </c>
      <c r="H19" s="35"/>
    </row>
    <row r="20" spans="1:8" ht="21.75">
      <c r="A20" s="21" t="s">
        <v>72</v>
      </c>
      <c r="C20" s="26"/>
      <c r="D20" s="7"/>
      <c r="E20" s="7">
        <f>SUM(E18:E19)</f>
        <v>55696039</v>
      </c>
      <c r="F20" s="7"/>
      <c r="G20" s="7">
        <f>SUM(G18:G19)</f>
        <v>37368459</v>
      </c>
      <c r="H20" s="35"/>
    </row>
    <row r="21" spans="1:8" ht="21.75">
      <c r="A21" s="13" t="s">
        <v>71</v>
      </c>
      <c r="C21" s="22">
        <v>22</v>
      </c>
      <c r="D21" s="7"/>
      <c r="E21" s="8">
        <v>-10475524</v>
      </c>
      <c r="F21" s="7"/>
      <c r="G21" s="8">
        <v>-6900306</v>
      </c>
      <c r="H21" s="35"/>
    </row>
    <row r="22" spans="1:8" ht="21.75">
      <c r="A22" s="53" t="s">
        <v>105</v>
      </c>
      <c r="C22" s="22"/>
      <c r="D22" s="7"/>
      <c r="E22" s="8">
        <f>SUM(E20:E21)</f>
        <v>45220515</v>
      </c>
      <c r="F22" s="7"/>
      <c r="G22" s="8">
        <f>SUM(G20:G21)</f>
        <v>30468153</v>
      </c>
      <c r="H22" s="35"/>
    </row>
    <row r="23" spans="1:8" ht="18.75" customHeight="1">
      <c r="A23" s="53"/>
      <c r="C23" s="22"/>
      <c r="D23" s="7"/>
      <c r="E23" s="7"/>
      <c r="F23" s="7"/>
      <c r="G23" s="7"/>
      <c r="H23" s="35"/>
    </row>
    <row r="24" spans="1:8" ht="21.75">
      <c r="A24" s="74" t="s">
        <v>133</v>
      </c>
      <c r="C24" s="22"/>
      <c r="D24" s="7"/>
      <c r="E24" s="7"/>
      <c r="F24" s="7"/>
      <c r="G24" s="7"/>
      <c r="H24" s="35"/>
    </row>
    <row r="25" spans="1:8" ht="21.75">
      <c r="A25" s="85" t="s">
        <v>135</v>
      </c>
      <c r="C25" s="22"/>
      <c r="D25" s="7"/>
      <c r="E25" s="7"/>
      <c r="F25" s="7"/>
      <c r="G25" s="7"/>
      <c r="H25" s="35"/>
    </row>
    <row r="26" spans="1:8" ht="21.75">
      <c r="A26" s="75" t="s">
        <v>134</v>
      </c>
      <c r="C26" s="22"/>
      <c r="D26" s="7"/>
      <c r="E26" s="77">
        <v>-2482373</v>
      </c>
      <c r="F26" s="78"/>
      <c r="G26" s="77">
        <v>0</v>
      </c>
      <c r="H26" s="35"/>
    </row>
    <row r="27" spans="1:8" ht="21.75">
      <c r="A27" s="75" t="s">
        <v>136</v>
      </c>
      <c r="C27" s="22"/>
      <c r="D27" s="7"/>
      <c r="E27" s="79">
        <v>496474</v>
      </c>
      <c r="F27" s="78"/>
      <c r="G27" s="79">
        <v>0</v>
      </c>
      <c r="H27" s="35"/>
    </row>
    <row r="28" spans="1:8" ht="21.75">
      <c r="A28" s="75" t="s">
        <v>137</v>
      </c>
      <c r="C28" s="22"/>
      <c r="D28" s="7"/>
      <c r="E28" s="77"/>
      <c r="F28" s="78"/>
      <c r="G28" s="77"/>
      <c r="H28" s="35"/>
    </row>
    <row r="29" spans="1:8" ht="21.75">
      <c r="A29" s="75" t="s">
        <v>138</v>
      </c>
      <c r="C29" s="22"/>
      <c r="D29" s="7"/>
      <c r="E29" s="79">
        <f>SUM(E26:E28)</f>
        <v>-1985899</v>
      </c>
      <c r="F29" s="77">
        <v>-2207790</v>
      </c>
      <c r="G29" s="79">
        <f>SUM(G26:G28)</f>
        <v>0</v>
      </c>
      <c r="H29" s="35"/>
    </row>
    <row r="30" spans="1:8" ht="21.75">
      <c r="A30" s="76" t="s">
        <v>106</v>
      </c>
      <c r="C30" s="22"/>
      <c r="D30" s="7"/>
      <c r="E30" s="86">
        <f>SUM(E29)</f>
        <v>-1985899</v>
      </c>
      <c r="F30" s="77">
        <v>-2207790</v>
      </c>
      <c r="G30" s="86">
        <f>SUM(G29)</f>
        <v>0</v>
      </c>
      <c r="H30" s="35"/>
    </row>
    <row r="31" spans="1:8" ht="18.75" customHeight="1">
      <c r="A31" s="75"/>
      <c r="C31" s="22"/>
      <c r="D31" s="7"/>
      <c r="E31" s="77"/>
      <c r="F31" s="78"/>
      <c r="G31" s="77"/>
      <c r="H31" s="35"/>
    </row>
    <row r="32" spans="1:8" ht="22.5" thickBot="1">
      <c r="A32" s="74" t="s">
        <v>92</v>
      </c>
      <c r="C32" s="22"/>
      <c r="D32" s="7"/>
      <c r="E32" s="80">
        <f>E22+E30</f>
        <v>43234616</v>
      </c>
      <c r="F32" s="81"/>
      <c r="G32" s="80">
        <f>G22+G30</f>
        <v>30468153</v>
      </c>
      <c r="H32" s="35"/>
    </row>
    <row r="33" ht="18.75" customHeight="1" thickTop="1">
      <c r="C33" s="26"/>
    </row>
    <row r="34" spans="1:3" ht="21.75">
      <c r="A34" s="21" t="s">
        <v>74</v>
      </c>
      <c r="C34" s="22">
        <v>23</v>
      </c>
    </row>
    <row r="35" spans="1:7" ht="22.5" thickBot="1">
      <c r="A35" s="13" t="s">
        <v>88</v>
      </c>
      <c r="C35" s="26"/>
      <c r="E35" s="37">
        <v>0.11</v>
      </c>
      <c r="G35" s="37">
        <v>0.08</v>
      </c>
    </row>
    <row r="36" ht="18.75" customHeight="1" thickTop="1">
      <c r="C36" s="26"/>
    </row>
    <row r="37" spans="1:7" ht="22.5" thickBot="1">
      <c r="A37" s="13" t="s">
        <v>89</v>
      </c>
      <c r="C37" s="26"/>
      <c r="E37" s="38">
        <v>400000000</v>
      </c>
      <c r="G37" s="38">
        <v>400000000</v>
      </c>
    </row>
    <row r="38" ht="22.5" thickTop="1">
      <c r="C38" s="26"/>
    </row>
    <row r="39" spans="1:3" ht="21.75">
      <c r="A39" s="13" t="s">
        <v>4</v>
      </c>
      <c r="C39" s="26"/>
    </row>
    <row r="40" spans="1:8" ht="20.25" customHeight="1">
      <c r="A40" s="10" t="s">
        <v>95</v>
      </c>
      <c r="B40" s="11"/>
      <c r="C40" s="11"/>
      <c r="D40" s="33"/>
      <c r="E40" s="33"/>
      <c r="F40" s="33"/>
      <c r="G40" s="33"/>
      <c r="H40" s="11"/>
    </row>
    <row r="41" spans="1:8" ht="20.25" customHeight="1">
      <c r="A41" s="39" t="s">
        <v>46</v>
      </c>
      <c r="B41" s="11"/>
      <c r="C41" s="11"/>
      <c r="D41" s="33"/>
      <c r="E41" s="33"/>
      <c r="F41" s="33"/>
      <c r="G41" s="33"/>
      <c r="H41" s="11"/>
    </row>
    <row r="42" spans="1:6" ht="21.75">
      <c r="A42" s="10" t="s">
        <v>128</v>
      </c>
      <c r="B42" s="11"/>
      <c r="C42" s="11"/>
      <c r="D42" s="12"/>
      <c r="E42" s="12"/>
      <c r="F42" s="12"/>
    </row>
    <row r="43" spans="1:8" ht="21.75">
      <c r="A43" s="10"/>
      <c r="B43" s="11"/>
      <c r="C43" s="11"/>
      <c r="D43" s="12"/>
      <c r="E43" s="28"/>
      <c r="F43" s="12"/>
      <c r="G43" s="12"/>
      <c r="H43" s="14" t="s">
        <v>40</v>
      </c>
    </row>
    <row r="44" spans="1:8" ht="21.75">
      <c r="A44" s="15"/>
      <c r="B44" s="11"/>
      <c r="C44" s="16"/>
      <c r="D44" s="17"/>
      <c r="E44" s="18" t="s">
        <v>130</v>
      </c>
      <c r="F44" s="17"/>
      <c r="G44" s="19">
        <v>2560</v>
      </c>
      <c r="H44" s="20"/>
    </row>
    <row r="45" spans="1:2" ht="21.75">
      <c r="A45" s="40" t="s">
        <v>47</v>
      </c>
      <c r="B45" s="41"/>
    </row>
    <row r="46" spans="1:7" ht="21.75">
      <c r="A46" s="42" t="s">
        <v>48</v>
      </c>
      <c r="B46" s="43"/>
      <c r="E46" s="44">
        <f>SUM(E20)</f>
        <v>55696039</v>
      </c>
      <c r="G46" s="44">
        <f>SUM(G20)</f>
        <v>37368459</v>
      </c>
    </row>
    <row r="47" spans="1:7" ht="21.75">
      <c r="A47" s="42" t="s">
        <v>49</v>
      </c>
      <c r="B47" s="43"/>
      <c r="E47" s="45"/>
      <c r="G47" s="45"/>
    </row>
    <row r="48" spans="1:5" ht="21.75">
      <c r="A48" s="42" t="s">
        <v>75</v>
      </c>
      <c r="B48" s="43"/>
      <c r="E48" s="45"/>
    </row>
    <row r="49" spans="1:7" ht="21.75">
      <c r="A49" s="42" t="s">
        <v>50</v>
      </c>
      <c r="B49" s="43"/>
      <c r="E49" s="45">
        <v>22837343</v>
      </c>
      <c r="G49" s="45">
        <v>21059729</v>
      </c>
    </row>
    <row r="50" spans="1:7" ht="21.75">
      <c r="A50" s="42" t="s">
        <v>145</v>
      </c>
      <c r="B50" s="43"/>
      <c r="E50" s="45">
        <v>24695</v>
      </c>
      <c r="G50" s="45">
        <v>124484</v>
      </c>
    </row>
    <row r="51" spans="1:7" ht="21.75">
      <c r="A51" s="42" t="s">
        <v>139</v>
      </c>
      <c r="B51" s="43"/>
      <c r="E51" s="45">
        <v>7200</v>
      </c>
      <c r="G51" s="45">
        <v>0</v>
      </c>
    </row>
    <row r="52" spans="1:7" ht="21.75">
      <c r="A52" s="42" t="s">
        <v>140</v>
      </c>
      <c r="B52" s="43"/>
      <c r="E52" s="45">
        <v>6136622</v>
      </c>
      <c r="G52" s="45">
        <v>-690644</v>
      </c>
    </row>
    <row r="53" spans="1:7" ht="21.75">
      <c r="A53" s="42" t="s">
        <v>117</v>
      </c>
      <c r="B53" s="43"/>
      <c r="E53" s="45">
        <v>1716087</v>
      </c>
      <c r="G53" s="45">
        <v>996243</v>
      </c>
    </row>
    <row r="54" spans="1:7" ht="21.75">
      <c r="A54" s="42" t="s">
        <v>147</v>
      </c>
      <c r="B54" s="43"/>
      <c r="E54" s="45">
        <v>638518</v>
      </c>
      <c r="G54" s="45">
        <v>578602</v>
      </c>
    </row>
    <row r="55" spans="1:7" ht="21.75">
      <c r="A55" s="42" t="s">
        <v>146</v>
      </c>
      <c r="B55" s="43"/>
      <c r="E55" s="45">
        <v>949358</v>
      </c>
      <c r="G55" s="45">
        <v>0</v>
      </c>
    </row>
    <row r="56" spans="1:7" ht="21.75">
      <c r="A56" s="42" t="s">
        <v>141</v>
      </c>
      <c r="B56" s="43"/>
      <c r="E56" s="45">
        <v>160528</v>
      </c>
      <c r="G56" s="45">
        <v>0</v>
      </c>
    </row>
    <row r="57" spans="1:7" ht="21.75">
      <c r="A57" s="42" t="s">
        <v>51</v>
      </c>
      <c r="B57" s="43"/>
      <c r="E57" s="45">
        <v>1515334</v>
      </c>
      <c r="G57" s="45">
        <v>1278942</v>
      </c>
    </row>
    <row r="58" spans="1:7" ht="21.75">
      <c r="A58" s="42" t="s">
        <v>121</v>
      </c>
      <c r="B58" s="43"/>
      <c r="E58" s="45">
        <v>-625881</v>
      </c>
      <c r="G58" s="45">
        <v>-529201</v>
      </c>
    </row>
    <row r="59" spans="1:7" ht="21.75">
      <c r="A59" s="42" t="s">
        <v>127</v>
      </c>
      <c r="B59" s="43"/>
      <c r="E59" s="45"/>
      <c r="G59" s="45"/>
    </row>
    <row r="60" spans="1:7" ht="21.75">
      <c r="A60" s="42" t="s">
        <v>122</v>
      </c>
      <c r="B60" s="43"/>
      <c r="E60" s="45">
        <v>-29398</v>
      </c>
      <c r="G60" s="45">
        <v>-20299</v>
      </c>
    </row>
    <row r="61" spans="1:7" ht="21.75">
      <c r="A61" s="42" t="s">
        <v>52</v>
      </c>
      <c r="B61" s="43"/>
      <c r="E61" s="45">
        <v>-370509</v>
      </c>
      <c r="G61" s="45">
        <v>-590979</v>
      </c>
    </row>
    <row r="62" spans="1:7" ht="21.75">
      <c r="A62" s="42" t="s">
        <v>81</v>
      </c>
      <c r="B62" s="43"/>
      <c r="E62" s="47">
        <v>62</v>
      </c>
      <c r="G62" s="47">
        <v>1402</v>
      </c>
    </row>
    <row r="63" spans="1:7" ht="21.75">
      <c r="A63" s="42" t="s">
        <v>53</v>
      </c>
      <c r="B63" s="43"/>
      <c r="E63" s="46"/>
      <c r="G63" s="46"/>
    </row>
    <row r="64" spans="1:7" ht="21.75">
      <c r="A64" s="42" t="s">
        <v>54</v>
      </c>
      <c r="B64" s="43"/>
      <c r="E64" s="48">
        <f>SUM(E46:E62)</f>
        <v>88655998</v>
      </c>
      <c r="G64" s="48">
        <f>SUM(G46:G62)</f>
        <v>59576738</v>
      </c>
    </row>
    <row r="65" spans="1:7" ht="21.75">
      <c r="A65" s="42" t="s">
        <v>76</v>
      </c>
      <c r="B65" s="43"/>
      <c r="E65" s="24"/>
      <c r="G65" s="24"/>
    </row>
    <row r="66" spans="1:7" ht="21.75">
      <c r="A66" s="42" t="s">
        <v>55</v>
      </c>
      <c r="B66" s="43"/>
      <c r="E66" s="45">
        <v>-27010062</v>
      </c>
      <c r="G66" s="45">
        <v>414534</v>
      </c>
    </row>
    <row r="67" spans="1:7" ht="21.75">
      <c r="A67" s="42" t="s">
        <v>56</v>
      </c>
      <c r="B67" s="43"/>
      <c r="E67" s="45">
        <v>-85554235</v>
      </c>
      <c r="G67" s="45">
        <v>-64214578</v>
      </c>
    </row>
    <row r="68" spans="1:7" ht="21.75">
      <c r="A68" s="42" t="s">
        <v>57</v>
      </c>
      <c r="B68" s="43"/>
      <c r="E68" s="45">
        <v>-4489367</v>
      </c>
      <c r="G68" s="45">
        <v>-1071351</v>
      </c>
    </row>
    <row r="69" spans="1:7" ht="21.75">
      <c r="A69" s="42" t="s">
        <v>58</v>
      </c>
      <c r="B69" s="43"/>
      <c r="E69" s="45">
        <v>-3000528</v>
      </c>
      <c r="G69" s="45">
        <v>-2637537</v>
      </c>
    </row>
    <row r="70" spans="1:7" ht="21.75">
      <c r="A70" s="42" t="s">
        <v>77</v>
      </c>
      <c r="B70" s="43"/>
      <c r="E70" s="45"/>
      <c r="G70" s="45"/>
    </row>
    <row r="71" spans="1:7" ht="21.75">
      <c r="A71" s="42" t="s">
        <v>59</v>
      </c>
      <c r="B71" s="43"/>
      <c r="E71" s="45">
        <v>75572906</v>
      </c>
      <c r="G71" s="45">
        <v>67124772</v>
      </c>
    </row>
    <row r="72" spans="1:7" ht="21.75">
      <c r="A72" s="42" t="s">
        <v>60</v>
      </c>
      <c r="B72" s="43"/>
      <c r="E72" s="49">
        <v>-84091</v>
      </c>
      <c r="G72" s="49">
        <v>143723</v>
      </c>
    </row>
    <row r="73" spans="1:7" ht="21.75">
      <c r="A73" s="42" t="s">
        <v>148</v>
      </c>
      <c r="B73" s="43"/>
      <c r="E73" s="45">
        <f>SUM(E64:E72)</f>
        <v>44090621</v>
      </c>
      <c r="G73" s="45">
        <f>SUM(G64,G66:G72)</f>
        <v>59336301</v>
      </c>
    </row>
    <row r="74" spans="1:7" ht="21.75">
      <c r="A74" s="42" t="s">
        <v>64</v>
      </c>
      <c r="B74" s="41"/>
      <c r="E74" s="45">
        <v>367714</v>
      </c>
      <c r="G74" s="45">
        <v>1103932</v>
      </c>
    </row>
    <row r="75" spans="1:7" ht="21.75">
      <c r="A75" s="42" t="s">
        <v>61</v>
      </c>
      <c r="B75" s="43"/>
      <c r="E75" s="45">
        <v>-10161825</v>
      </c>
      <c r="G75" s="45">
        <v>-5339837</v>
      </c>
    </row>
    <row r="76" spans="1:7" ht="21.75">
      <c r="A76" s="40" t="s">
        <v>149</v>
      </c>
      <c r="B76" s="43"/>
      <c r="E76" s="50">
        <f>SUM(E74:E75)+E73</f>
        <v>34296510</v>
      </c>
      <c r="G76" s="50">
        <f>SUM(G74:G75)+G73</f>
        <v>55100396</v>
      </c>
    </row>
    <row r="77" spans="1:2" ht="21.75">
      <c r="A77" s="42"/>
      <c r="B77" s="43"/>
    </row>
    <row r="78" spans="1:2" ht="21.75">
      <c r="A78" s="13" t="s">
        <v>4</v>
      </c>
      <c r="B78" s="43"/>
    </row>
    <row r="79" spans="1:8" ht="21.75">
      <c r="A79" s="10" t="s">
        <v>95</v>
      </c>
      <c r="B79" s="11"/>
      <c r="C79" s="11"/>
      <c r="D79" s="33"/>
      <c r="E79" s="33"/>
      <c r="F79" s="33"/>
      <c r="G79" s="33"/>
      <c r="H79" s="11"/>
    </row>
    <row r="80" spans="1:8" ht="21.75">
      <c r="A80" s="39" t="s">
        <v>62</v>
      </c>
      <c r="B80" s="11"/>
      <c r="C80" s="11"/>
      <c r="D80" s="33"/>
      <c r="E80" s="33"/>
      <c r="F80" s="33"/>
      <c r="G80" s="33"/>
      <c r="H80" s="11"/>
    </row>
    <row r="81" spans="1:6" ht="21.75">
      <c r="A81" s="10" t="s">
        <v>128</v>
      </c>
      <c r="B81" s="11"/>
      <c r="C81" s="11"/>
      <c r="D81" s="12"/>
      <c r="E81" s="12"/>
      <c r="F81" s="12"/>
    </row>
    <row r="82" spans="1:8" ht="21.75">
      <c r="A82" s="10"/>
      <c r="B82" s="11"/>
      <c r="C82" s="11"/>
      <c r="D82" s="12"/>
      <c r="E82" s="28"/>
      <c r="F82" s="12"/>
      <c r="G82" s="12"/>
      <c r="H82" s="14" t="s">
        <v>40</v>
      </c>
    </row>
    <row r="83" spans="1:8" ht="21.75">
      <c r="A83" s="15"/>
      <c r="B83" s="11"/>
      <c r="C83" s="16"/>
      <c r="D83" s="17"/>
      <c r="E83" s="18" t="s">
        <v>130</v>
      </c>
      <c r="F83" s="17"/>
      <c r="G83" s="19">
        <v>2560</v>
      </c>
      <c r="H83" s="20"/>
    </row>
    <row r="84" ht="21.75">
      <c r="A84" s="40" t="s">
        <v>63</v>
      </c>
    </row>
    <row r="85" spans="1:7" ht="21.75">
      <c r="A85" s="42" t="s">
        <v>123</v>
      </c>
      <c r="E85" s="7">
        <v>22576473</v>
      </c>
      <c r="F85" s="7"/>
      <c r="G85" s="7">
        <v>-14230571</v>
      </c>
    </row>
    <row r="86" spans="1:7" ht="21.75">
      <c r="A86" s="42" t="s">
        <v>87</v>
      </c>
      <c r="E86" s="7">
        <v>73285</v>
      </c>
      <c r="F86" s="7"/>
      <c r="G86" s="7">
        <v>115888</v>
      </c>
    </row>
    <row r="87" spans="1:7" ht="21.75">
      <c r="A87" s="42" t="s">
        <v>82</v>
      </c>
      <c r="E87" s="48">
        <v>-19001539</v>
      </c>
      <c r="F87" s="7"/>
      <c r="G87" s="48">
        <v>-14026854</v>
      </c>
    </row>
    <row r="88" spans="1:7" ht="21.75">
      <c r="A88" s="42" t="s">
        <v>83</v>
      </c>
      <c r="E88" s="51">
        <v>-8024474</v>
      </c>
      <c r="F88" s="7"/>
      <c r="G88" s="51">
        <v>-5049973</v>
      </c>
    </row>
    <row r="89" spans="1:7" ht="21.75">
      <c r="A89" s="42" t="s">
        <v>152</v>
      </c>
      <c r="E89" s="51">
        <v>-2000000</v>
      </c>
      <c r="F89" s="7"/>
      <c r="G89" s="51">
        <v>0</v>
      </c>
    </row>
    <row r="90" spans="1:7" ht="21.75">
      <c r="A90" s="40" t="s">
        <v>84</v>
      </c>
      <c r="E90" s="50">
        <f>SUM(E85:E89)</f>
        <v>-6376255</v>
      </c>
      <c r="G90" s="50">
        <f>SUM(G85:G89)</f>
        <v>-33191510</v>
      </c>
    </row>
    <row r="91" spans="1:7" ht="21.75">
      <c r="A91" s="40" t="s">
        <v>65</v>
      </c>
      <c r="E91" s="45"/>
      <c r="G91" s="45"/>
    </row>
    <row r="92" spans="1:7" ht="21.75">
      <c r="A92" s="42" t="s">
        <v>150</v>
      </c>
      <c r="E92" s="45">
        <v>0</v>
      </c>
      <c r="G92" s="45">
        <v>160000</v>
      </c>
    </row>
    <row r="93" spans="1:7" ht="21.75">
      <c r="A93" s="42" t="s">
        <v>86</v>
      </c>
      <c r="E93" s="45">
        <v>-62</v>
      </c>
      <c r="G93" s="45">
        <v>-1402</v>
      </c>
    </row>
    <row r="94" spans="1:7" ht="21.75">
      <c r="A94" s="42" t="s">
        <v>85</v>
      </c>
      <c r="E94" s="44">
        <v>-15987358</v>
      </c>
      <c r="G94" s="44">
        <v>-4793484</v>
      </c>
    </row>
    <row r="95" spans="1:7" ht="21.75">
      <c r="A95" s="40" t="s">
        <v>118</v>
      </c>
      <c r="E95" s="50">
        <f>SUM(E92:E94)</f>
        <v>-15987420</v>
      </c>
      <c r="G95" s="50">
        <f>SUM(G92:G94)</f>
        <v>-4634886</v>
      </c>
    </row>
    <row r="96" spans="1:7" ht="21.75">
      <c r="A96" s="40" t="s">
        <v>142</v>
      </c>
      <c r="E96" s="45">
        <f>SUM(E76,E90,E95)</f>
        <v>11932835</v>
      </c>
      <c r="G96" s="45">
        <f>SUM(G76,G90,G95)</f>
        <v>17274000</v>
      </c>
    </row>
    <row r="97" spans="1:7" ht="21.75">
      <c r="A97" s="42" t="s">
        <v>66</v>
      </c>
      <c r="E97" s="49">
        <v>33341192</v>
      </c>
      <c r="G97" s="49">
        <v>16067192</v>
      </c>
    </row>
    <row r="98" spans="1:7" ht="22.5" thickBot="1">
      <c r="A98" s="40" t="s">
        <v>67</v>
      </c>
      <c r="E98" s="52">
        <f>SUM(E96:E97)</f>
        <v>45274027</v>
      </c>
      <c r="G98" s="52">
        <f>SUM(G96:G97)</f>
        <v>33341192</v>
      </c>
    </row>
    <row r="99" spans="1:7" ht="22.5" thickTop="1">
      <c r="A99" s="42"/>
      <c r="E99" s="45"/>
      <c r="G99" s="45"/>
    </row>
    <row r="100" spans="1:7" ht="21.75">
      <c r="A100" s="40" t="s">
        <v>111</v>
      </c>
      <c r="E100" s="45"/>
      <c r="G100" s="45"/>
    </row>
    <row r="101" spans="1:7" ht="21.75">
      <c r="A101" s="42" t="s">
        <v>112</v>
      </c>
      <c r="E101" s="45"/>
      <c r="G101" s="45"/>
    </row>
    <row r="102" spans="1:7" ht="21.75">
      <c r="A102" s="42" t="s">
        <v>113</v>
      </c>
      <c r="E102" s="45">
        <v>70955</v>
      </c>
      <c r="G102" s="45">
        <v>59385</v>
      </c>
    </row>
    <row r="103" spans="1:7" ht="21.75">
      <c r="A103" s="42" t="s">
        <v>124</v>
      </c>
      <c r="E103" s="45">
        <v>1099021</v>
      </c>
      <c r="G103" s="45">
        <v>932150</v>
      </c>
    </row>
    <row r="104" spans="1:7" ht="21.75">
      <c r="A104" s="42" t="s">
        <v>143</v>
      </c>
      <c r="E104" s="45">
        <v>33300</v>
      </c>
      <c r="G104" s="45">
        <v>0</v>
      </c>
    </row>
    <row r="105" spans="1:7" ht="21.75">
      <c r="A105" s="42" t="s">
        <v>144</v>
      </c>
      <c r="E105" s="45">
        <v>3210</v>
      </c>
      <c r="G105" s="45">
        <v>0</v>
      </c>
    </row>
    <row r="106" spans="1:7" ht="21.75">
      <c r="A106" s="42"/>
      <c r="E106" s="45"/>
      <c r="G106" s="45"/>
    </row>
    <row r="107" ht="21.75">
      <c r="A107" s="13" t="s">
        <v>4</v>
      </c>
    </row>
  </sheetData>
  <sheetProtection/>
  <printOptions horizontalCentered="1"/>
  <pageMargins left="0.984251968503937" right="0.393700787401575" top="0.669291338582677" bottom="0.196850393700787" header="0.196850393700787" footer="0.196850393700787"/>
  <pageSetup horizontalDpi="600" verticalDpi="600" orientation="portrait" paperSize="9" scale="95" r:id="rId1"/>
  <rowBreaks count="2" manualBreakCount="2">
    <brk id="39" max="255" man="1"/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tabSelected="1" view="pageBreakPreview" zoomScaleSheetLayoutView="100" zoomScalePageLayoutView="0" workbookViewId="0" topLeftCell="A16">
      <selection activeCell="N29" sqref="N29"/>
    </sheetView>
  </sheetViews>
  <sheetFormatPr defaultColWidth="9.00390625" defaultRowHeight="12.75"/>
  <cols>
    <col min="1" max="1" width="31.00390625" style="58" customWidth="1"/>
    <col min="2" max="2" width="8.00390625" style="58" customWidth="1"/>
    <col min="3" max="3" width="0.875" style="58" customWidth="1"/>
    <col min="4" max="4" width="12.75390625" style="58" customWidth="1"/>
    <col min="5" max="5" width="0.875" style="58" customWidth="1"/>
    <col min="6" max="6" width="13.75390625" style="58" customWidth="1"/>
    <col min="7" max="7" width="0.875" style="58" customWidth="1"/>
    <col min="8" max="8" width="14.75390625" style="58" customWidth="1"/>
    <col min="9" max="9" width="0.875" style="58" customWidth="1"/>
    <col min="10" max="10" width="14.75390625" style="58" customWidth="1"/>
    <col min="11" max="11" width="0.875" style="58" customWidth="1"/>
    <col min="12" max="12" width="13.375" style="58" customWidth="1"/>
    <col min="13" max="13" width="1.12109375" style="58" customWidth="1"/>
    <col min="14" max="16384" width="9.125" style="58" customWidth="1"/>
  </cols>
  <sheetData>
    <row r="1" spans="1:12" ht="21.75">
      <c r="A1" s="57" t="s">
        <v>95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.75">
      <c r="A2" s="87" t="s">
        <v>13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21.75">
      <c r="A3" s="87" t="s">
        <v>128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4:12" s="59" customFormat="1" ht="21.75">
      <c r="D4" s="58"/>
      <c r="E4" s="58"/>
      <c r="F4" s="58"/>
      <c r="G4" s="58"/>
      <c r="H4" s="58"/>
      <c r="I4" s="58"/>
      <c r="J4" s="58"/>
      <c r="K4" s="58"/>
      <c r="L4" s="60" t="s">
        <v>40</v>
      </c>
    </row>
    <row r="5" spans="4:12" s="59" customFormat="1" ht="21.75">
      <c r="D5" s="59" t="s">
        <v>15</v>
      </c>
      <c r="H5" s="88" t="s">
        <v>78</v>
      </c>
      <c r="I5" s="88"/>
      <c r="J5" s="88"/>
      <c r="L5" s="62"/>
    </row>
    <row r="6" spans="4:8" s="59" customFormat="1" ht="21.75">
      <c r="D6" s="63" t="s">
        <v>17</v>
      </c>
      <c r="E6" s="63"/>
      <c r="F6" s="63" t="s">
        <v>107</v>
      </c>
      <c r="G6" s="63"/>
      <c r="H6" s="63" t="s">
        <v>94</v>
      </c>
    </row>
    <row r="7" spans="2:12" s="59" customFormat="1" ht="21.75">
      <c r="B7" s="16" t="s">
        <v>35</v>
      </c>
      <c r="D7" s="61" t="s">
        <v>16</v>
      </c>
      <c r="E7" s="63"/>
      <c r="F7" s="61" t="s">
        <v>108</v>
      </c>
      <c r="G7" s="63"/>
      <c r="H7" s="61" t="s">
        <v>93</v>
      </c>
      <c r="I7" s="63"/>
      <c r="J7" s="61" t="s">
        <v>14</v>
      </c>
      <c r="K7" s="63"/>
      <c r="L7" s="61" t="s">
        <v>43</v>
      </c>
    </row>
    <row r="8" spans="1:12" ht="21.75">
      <c r="A8" s="64" t="s">
        <v>119</v>
      </c>
      <c r="B8" s="64"/>
      <c r="C8" s="64"/>
      <c r="D8" s="68">
        <v>200000000</v>
      </c>
      <c r="E8" s="68"/>
      <c r="F8" s="68">
        <v>39809592</v>
      </c>
      <c r="G8" s="68"/>
      <c r="H8" s="68">
        <v>10765683</v>
      </c>
      <c r="I8" s="68"/>
      <c r="J8" s="68">
        <v>25239486</v>
      </c>
      <c r="K8" s="69"/>
      <c r="L8" s="68">
        <f>SUM(D8:J8)</f>
        <v>275814761</v>
      </c>
    </row>
    <row r="9" spans="1:12" ht="21.75">
      <c r="A9" s="58" t="s">
        <v>114</v>
      </c>
      <c r="D9" s="83">
        <v>0</v>
      </c>
      <c r="E9" s="68"/>
      <c r="F9" s="83">
        <v>0</v>
      </c>
      <c r="G9" s="68"/>
      <c r="H9" s="83">
        <v>0</v>
      </c>
      <c r="I9" s="68"/>
      <c r="J9" s="83">
        <f>'BS&amp;PL'!G22</f>
        <v>30468153</v>
      </c>
      <c r="K9" s="69"/>
      <c r="L9" s="83">
        <f>SUM(D9:J9)</f>
        <v>30468153</v>
      </c>
    </row>
    <row r="10" spans="1:12" ht="21.75">
      <c r="A10" s="58" t="s">
        <v>115</v>
      </c>
      <c r="D10" s="84">
        <v>0</v>
      </c>
      <c r="E10" s="68"/>
      <c r="F10" s="84">
        <v>0</v>
      </c>
      <c r="G10" s="68"/>
      <c r="H10" s="84">
        <v>0</v>
      </c>
      <c r="I10" s="68"/>
      <c r="J10" s="84">
        <v>0</v>
      </c>
      <c r="K10" s="69"/>
      <c r="L10" s="84">
        <f>SUM(D10:J10)</f>
        <v>0</v>
      </c>
    </row>
    <row r="11" spans="1:12" ht="21.75">
      <c r="A11" s="58" t="s">
        <v>109</v>
      </c>
      <c r="D11" s="68">
        <f>SUM(D9:D10)</f>
        <v>0</v>
      </c>
      <c r="E11" s="68"/>
      <c r="F11" s="68">
        <f>SUM(F9:F10)</f>
        <v>0</v>
      </c>
      <c r="G11" s="68"/>
      <c r="H11" s="68">
        <f>SUM(H9:H10)</f>
        <v>0</v>
      </c>
      <c r="I11" s="68"/>
      <c r="J11" s="68">
        <f>SUM(J9:J10)</f>
        <v>30468153</v>
      </c>
      <c r="K11" s="69"/>
      <c r="L11" s="68">
        <f>SUM(L9:L10)</f>
        <v>30468153</v>
      </c>
    </row>
    <row r="12" spans="1:12" ht="21.75">
      <c r="A12" s="58" t="s">
        <v>85</v>
      </c>
      <c r="B12" s="66">
        <v>26</v>
      </c>
      <c r="C12" s="66"/>
      <c r="D12" s="68">
        <v>0</v>
      </c>
      <c r="E12" s="68"/>
      <c r="F12" s="68">
        <v>0</v>
      </c>
      <c r="G12" s="68"/>
      <c r="H12" s="68">
        <v>0</v>
      </c>
      <c r="I12" s="68"/>
      <c r="J12" s="68">
        <v>-4799480</v>
      </c>
      <c r="K12" s="69"/>
      <c r="L12" s="68">
        <f>SUM(D12:J12)</f>
        <v>-4799480</v>
      </c>
    </row>
    <row r="13" spans="1:12" ht="21.75">
      <c r="A13" s="58" t="s">
        <v>101</v>
      </c>
      <c r="B13" s="66"/>
      <c r="C13" s="66"/>
      <c r="D13" s="68"/>
      <c r="E13" s="68"/>
      <c r="F13" s="68"/>
      <c r="G13" s="68"/>
      <c r="H13" s="68"/>
      <c r="I13" s="68"/>
      <c r="J13" s="68"/>
      <c r="K13" s="69"/>
      <c r="L13" s="68"/>
    </row>
    <row r="14" spans="1:12" ht="21.75">
      <c r="A14" s="58" t="s">
        <v>102</v>
      </c>
      <c r="B14" s="66">
        <v>19</v>
      </c>
      <c r="C14" s="66"/>
      <c r="D14" s="68">
        <v>0</v>
      </c>
      <c r="E14" s="68"/>
      <c r="F14" s="68">
        <v>0</v>
      </c>
      <c r="G14" s="68"/>
      <c r="H14" s="68">
        <v>1523408</v>
      </c>
      <c r="I14" s="68"/>
      <c r="J14" s="68">
        <v>-1523408</v>
      </c>
      <c r="K14" s="69"/>
      <c r="L14" s="68">
        <f>SUM(D14:J14)</f>
        <v>0</v>
      </c>
    </row>
    <row r="15" spans="1:12" ht="22.5" thickBot="1">
      <c r="A15" s="64" t="s">
        <v>126</v>
      </c>
      <c r="B15" s="64"/>
      <c r="C15" s="64"/>
      <c r="D15" s="71">
        <f>SUM(D8:D14)-D11</f>
        <v>200000000</v>
      </c>
      <c r="E15" s="69"/>
      <c r="F15" s="71">
        <f>SUM(F8:F14)-F11</f>
        <v>39809592</v>
      </c>
      <c r="G15" s="69"/>
      <c r="H15" s="71">
        <f>SUM(H8:H14)-H11</f>
        <v>12289091</v>
      </c>
      <c r="I15" s="69"/>
      <c r="J15" s="71">
        <f>SUM(J8:J14)-J11</f>
        <v>49384751</v>
      </c>
      <c r="K15" s="69"/>
      <c r="L15" s="71">
        <f>SUM(L8:L14)-L11</f>
        <v>301483434</v>
      </c>
    </row>
    <row r="16" spans="4:12" ht="22.5" thickTop="1">
      <c r="D16" s="72"/>
      <c r="E16" s="72"/>
      <c r="F16" s="72"/>
      <c r="G16" s="72"/>
      <c r="H16" s="72"/>
      <c r="I16" s="72"/>
      <c r="J16" s="72"/>
      <c r="K16" s="68"/>
      <c r="L16" s="72"/>
    </row>
    <row r="17" spans="1:12" ht="21.75">
      <c r="A17" s="64" t="s">
        <v>132</v>
      </c>
      <c r="B17" s="66"/>
      <c r="C17" s="66"/>
      <c r="D17" s="68">
        <f>SUM(D15)</f>
        <v>200000000</v>
      </c>
      <c r="E17" s="68"/>
      <c r="F17" s="68">
        <f>SUM(F15)</f>
        <v>39809592</v>
      </c>
      <c r="G17" s="68"/>
      <c r="H17" s="68">
        <f>SUM(H15)</f>
        <v>12289091</v>
      </c>
      <c r="I17" s="68"/>
      <c r="J17" s="68">
        <f>SUM(J15)</f>
        <v>49384751</v>
      </c>
      <c r="K17" s="69"/>
      <c r="L17" s="68">
        <f>SUM(L15)</f>
        <v>301483434</v>
      </c>
    </row>
    <row r="18" spans="1:12" ht="21.75">
      <c r="A18" s="58" t="s">
        <v>114</v>
      </c>
      <c r="B18" s="64"/>
      <c r="C18" s="64"/>
      <c r="D18" s="83">
        <v>0</v>
      </c>
      <c r="E18" s="68"/>
      <c r="F18" s="83">
        <v>0</v>
      </c>
      <c r="G18" s="68"/>
      <c r="H18" s="83">
        <v>0</v>
      </c>
      <c r="I18" s="68"/>
      <c r="J18" s="83">
        <f>'BS&amp;PL'!E22</f>
        <v>45220515</v>
      </c>
      <c r="K18" s="69"/>
      <c r="L18" s="83">
        <f>SUM(D18:J18)</f>
        <v>45220515</v>
      </c>
    </row>
    <row r="19" spans="1:12" ht="21.75">
      <c r="A19" s="58" t="s">
        <v>115</v>
      </c>
      <c r="B19" s="64"/>
      <c r="C19" s="64"/>
      <c r="D19" s="84">
        <v>0</v>
      </c>
      <c r="E19" s="68"/>
      <c r="F19" s="84">
        <v>0</v>
      </c>
      <c r="G19" s="68"/>
      <c r="H19" s="84">
        <v>0</v>
      </c>
      <c r="I19" s="68"/>
      <c r="J19" s="84">
        <f>'BS&amp;PL'!E30</f>
        <v>-1985899</v>
      </c>
      <c r="K19" s="68"/>
      <c r="L19" s="84">
        <f>SUM(D19:J19)</f>
        <v>-1985899</v>
      </c>
    </row>
    <row r="20" spans="1:12" ht="21.75">
      <c r="A20" s="58" t="s">
        <v>109</v>
      </c>
      <c r="D20" s="70">
        <f>SUM(D18:D19)</f>
        <v>0</v>
      </c>
      <c r="E20" s="69"/>
      <c r="F20" s="70">
        <f>SUM(F18:F19)</f>
        <v>0</v>
      </c>
      <c r="G20" s="69"/>
      <c r="H20" s="70">
        <f>SUM(H18:H19)</f>
        <v>0</v>
      </c>
      <c r="I20" s="69"/>
      <c r="J20" s="70">
        <f>SUM(J18:J19)</f>
        <v>43234616</v>
      </c>
      <c r="K20" s="82"/>
      <c r="L20" s="70">
        <f>SUM(L18:L19)</f>
        <v>43234616</v>
      </c>
    </row>
    <row r="21" spans="1:12" ht="21.75">
      <c r="A21" s="58" t="s">
        <v>85</v>
      </c>
      <c r="B21" s="66">
        <v>26</v>
      </c>
      <c r="C21" s="66"/>
      <c r="D21" s="68">
        <v>0</v>
      </c>
      <c r="E21" s="68"/>
      <c r="F21" s="68">
        <v>0</v>
      </c>
      <c r="G21" s="68"/>
      <c r="H21" s="68">
        <v>0</v>
      </c>
      <c r="I21" s="68"/>
      <c r="J21" s="68">
        <v>-15998928</v>
      </c>
      <c r="K21" s="69"/>
      <c r="L21" s="68">
        <f>SUM(D21:J21)</f>
        <v>-15998928</v>
      </c>
    </row>
    <row r="22" spans="1:12" ht="21.75">
      <c r="A22" s="58" t="s">
        <v>101</v>
      </c>
      <c r="B22" s="66"/>
      <c r="C22" s="66"/>
      <c r="D22" s="68"/>
      <c r="E22" s="68"/>
      <c r="F22" s="68"/>
      <c r="G22" s="68"/>
      <c r="H22" s="68"/>
      <c r="I22" s="68"/>
      <c r="J22" s="68"/>
      <c r="K22" s="69"/>
      <c r="L22" s="68"/>
    </row>
    <row r="23" spans="1:12" ht="21.75">
      <c r="A23" s="58" t="s">
        <v>102</v>
      </c>
      <c r="B23" s="66">
        <v>19</v>
      </c>
      <c r="C23" s="66"/>
      <c r="D23" s="68">
        <v>0</v>
      </c>
      <c r="E23" s="68"/>
      <c r="F23" s="68">
        <v>0</v>
      </c>
      <c r="G23" s="68"/>
      <c r="H23" s="68">
        <v>2261026</v>
      </c>
      <c r="I23" s="68"/>
      <c r="J23" s="68">
        <v>-2261026</v>
      </c>
      <c r="K23" s="69"/>
      <c r="L23" s="68">
        <f>SUM(D23:J23)</f>
        <v>0</v>
      </c>
    </row>
    <row r="24" spans="1:12" ht="22.5" thickBot="1">
      <c r="A24" s="64" t="s">
        <v>129</v>
      </c>
      <c r="B24" s="64"/>
      <c r="C24" s="64"/>
      <c r="D24" s="71">
        <f>SUM(D17:D23)-D20</f>
        <v>200000000</v>
      </c>
      <c r="E24" s="69"/>
      <c r="F24" s="71">
        <f>SUM(F17:F23)-F20</f>
        <v>39809592</v>
      </c>
      <c r="G24" s="69"/>
      <c r="H24" s="71">
        <f>SUM(H17:H23)-H20</f>
        <v>14550117</v>
      </c>
      <c r="I24" s="69"/>
      <c r="J24" s="71">
        <f>SUM(J17:J23)-J20</f>
        <v>74359413</v>
      </c>
      <c r="K24" s="69"/>
      <c r="L24" s="71">
        <f>SUM(L17:L23)-L20</f>
        <v>328719122</v>
      </c>
    </row>
    <row r="25" spans="1:12" ht="22.5" thickTop="1">
      <c r="A25" s="64"/>
      <c r="B25" s="64"/>
      <c r="C25" s="64"/>
      <c r="D25" s="65"/>
      <c r="E25" s="65"/>
      <c r="F25" s="65"/>
      <c r="G25" s="65"/>
      <c r="H25" s="65"/>
      <c r="I25" s="65"/>
      <c r="J25" s="65"/>
      <c r="K25" s="65"/>
      <c r="L25" s="65"/>
    </row>
    <row r="26" spans="1:12" ht="21.75">
      <c r="A26" s="58" t="s">
        <v>4</v>
      </c>
      <c r="L26" s="67"/>
    </row>
  </sheetData>
  <sheetProtection/>
  <mergeCells count="3">
    <mergeCell ref="A2:L2"/>
    <mergeCell ref="A3:L3"/>
    <mergeCell ref="H5:J5"/>
  </mergeCells>
  <printOptions horizontalCentered="1"/>
  <pageMargins left="0.708661417322835" right="0.236220472440945" top="0.78740157480315" bottom="0.196850393700787" header="0.196850393700787" footer="0.196850393700787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Wanwimon Unanuya</cp:lastModifiedBy>
  <cp:lastPrinted>2019-02-12T08:31:26Z</cp:lastPrinted>
  <dcterms:created xsi:type="dcterms:W3CDTF">1999-07-16T06:31:12Z</dcterms:created>
  <dcterms:modified xsi:type="dcterms:W3CDTF">2019-02-12T08:31:45Z</dcterms:modified>
  <cp:category/>
  <cp:version/>
  <cp:contentType/>
  <cp:contentStatus/>
</cp:coreProperties>
</file>