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0830" windowHeight="9750" firstSheet="2" activeTab="4"/>
  </bookViews>
  <sheets>
    <sheet name="NAV000" sheetId="1" state="hidden" r:id="rId1"/>
    <sheet name="NAV001" sheetId="2" state="hidden" r:id="rId2"/>
    <sheet name="BS (3)" sheetId="3" r:id="rId3"/>
    <sheet name="pl&amp;cf" sheetId="4" r:id="rId4"/>
    <sheet name="CE (2)" sheetId="5" r:id="rId5"/>
    <sheet name="000" sheetId="6" state="veryHidden" r:id="rId6"/>
  </sheets>
  <definedNames>
    <definedName name="_xlnm.Print_Area" localSheetId="2">'BS (3)'!$A$1:$H$63</definedName>
    <definedName name="_xlnm.Print_Area" localSheetId="3">'pl&amp;cf'!$A$1:$H$101</definedName>
  </definedNames>
  <calcPr fullCalcOnLoad="1"/>
</workbook>
</file>

<file path=xl/sharedStrings.xml><?xml version="1.0" encoding="utf-8"?>
<sst xmlns="http://schemas.openxmlformats.org/spreadsheetml/2006/main" count="183" uniqueCount="149">
  <si>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</si>
  <si>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</si>
  <si>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</si>
  <si>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</si>
  <si>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</si>
  <si>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</si>
  <si>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</si>
  <si>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</si>
  <si>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</si>
  <si>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</si>
  <si>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</si>
  <si>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</si>
  <si>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</si>
  <si>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</si>
  <si>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</si>
  <si>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</si>
  <si>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</si>
  <si>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</si>
  <si>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</si>
  <si>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</si>
  <si>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</si>
  <si>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</si>
  <si>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</si>
  <si>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</si>
  <si>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</si>
  <si>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</si>
  <si>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</si>
  <si>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</si>
  <si>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</si>
  <si>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</si>
  <si>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</si>
  <si>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</si>
  <si>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</si>
  <si>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</si>
  <si>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</si>
  <si>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</si>
  <si>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</si>
  <si>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</si>
  <si>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</si>
  <si>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</si>
  <si>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</si>
  <si>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</si>
  <si>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</si>
  <si>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</si>
  <si>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</si>
  <si>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</si>
  <si>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</si>
  <si>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</si>
  <si>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</si>
  <si>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</si>
  <si>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</si>
  <si>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</si>
  <si>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</si>
  <si>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</si>
  <si>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</si>
  <si>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</si>
  <si>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</si>
  <si>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</si>
  <si>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</si>
  <si>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</si>
  <si>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</si>
  <si>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</si>
  <si>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</si>
  <si>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</si>
  <si>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</si>
  <si>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Cash paid for income tax</t>
  </si>
  <si>
    <t>Acquisitions of equipment</t>
  </si>
  <si>
    <t>Cash paid for interest expenses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</si>
  <si>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</si>
  <si>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</si>
  <si>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</si>
  <si>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</si>
  <si>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</si>
  <si>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</si>
  <si>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</si>
  <si>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</si>
  <si>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</si>
  <si>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</si>
  <si>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</si>
  <si>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</si>
  <si>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Share</t>
  </si>
  <si>
    <t>premium</t>
  </si>
  <si>
    <t xml:space="preserve">Cost of sales </t>
  </si>
  <si>
    <t>Cost of services</t>
  </si>
  <si>
    <t>Dividend payable</t>
  </si>
  <si>
    <t>Supplemental disclosures of cash flows information:</t>
  </si>
  <si>
    <t>Non-cash related transaction</t>
  </si>
  <si>
    <t xml:space="preserve">   Dividend payable</t>
  </si>
  <si>
    <t>Equipment</t>
  </si>
  <si>
    <t>Intangible assets</t>
  </si>
  <si>
    <t>Net cash flows used in financing activities</t>
  </si>
  <si>
    <t>Other long-term investments</t>
  </si>
  <si>
    <t>(Unaudited but reviewed)</t>
  </si>
  <si>
    <t>(Unit: Thousand Baht except earnings per share expressed in Baht)</t>
  </si>
  <si>
    <t>(Unit: Thousand Baht)</t>
  </si>
  <si>
    <t>Total comprehensive income for the period</t>
  </si>
  <si>
    <t>Other comprehensive income for the period</t>
  </si>
  <si>
    <t>Cash and cash equivalents at beginning of period</t>
  </si>
  <si>
    <t xml:space="preserve">Cash and cash equivalents at end of period </t>
  </si>
  <si>
    <t>As at</t>
  </si>
  <si>
    <t>(Unaudited</t>
  </si>
  <si>
    <t>(Audited)</t>
  </si>
  <si>
    <t>but reviewed)</t>
  </si>
  <si>
    <t xml:space="preserve">   Loss on disposals/write-off of equipment </t>
  </si>
  <si>
    <t>- statutory</t>
  </si>
  <si>
    <t>reserve</t>
  </si>
  <si>
    <t>Income tax payable</t>
  </si>
  <si>
    <t>Profit before finance cost and income tax expenses</t>
  </si>
  <si>
    <t>Profit before income tax expenses</t>
  </si>
  <si>
    <t>Profit for the period</t>
  </si>
  <si>
    <t>Basic earnings per share</t>
  </si>
  <si>
    <t xml:space="preserve">Profit </t>
  </si>
  <si>
    <t xml:space="preserve">Total comprehensive income </t>
  </si>
  <si>
    <t xml:space="preserve">   for the period</t>
  </si>
  <si>
    <t xml:space="preserve">Proceeds from sales of equipment </t>
  </si>
  <si>
    <t>Increase in intangible asset</t>
  </si>
  <si>
    <t>Tax income expense</t>
  </si>
  <si>
    <t xml:space="preserve">   Transfer inventory to equipment</t>
  </si>
  <si>
    <t>Balance as at 31 March 2018</t>
  </si>
  <si>
    <t>Balance as at 1 January 2018</t>
  </si>
  <si>
    <t>Decrease in current investments</t>
  </si>
  <si>
    <t>Increase in leasehold right</t>
  </si>
  <si>
    <t>Profit before tax</t>
  </si>
  <si>
    <t>Cash flows used in operating activities</t>
  </si>
  <si>
    <t>Net cash flows used in operating activities</t>
  </si>
  <si>
    <t>Net cash flows from investing activities</t>
  </si>
  <si>
    <t xml:space="preserve">Adjustments to reconcile profit before tax to </t>
  </si>
  <si>
    <t xml:space="preserve">   Reversal of allowance for impairment of equipment</t>
  </si>
  <si>
    <t xml:space="preserve">   Allowance for impairment of intangible assets</t>
  </si>
  <si>
    <t xml:space="preserve">      current investments in trading securities</t>
  </si>
  <si>
    <t>31 March 2019</t>
  </si>
  <si>
    <t>31 December 2018</t>
  </si>
  <si>
    <t>For the three-month period ended 31 March 2019</t>
  </si>
  <si>
    <t>Balance as at 1 January 2019</t>
  </si>
  <si>
    <t>Balance as at 31 March 2019</t>
  </si>
  <si>
    <t>3, 6</t>
  </si>
  <si>
    <t>3, 11</t>
  </si>
  <si>
    <t xml:space="preserve">   Unrealised loss on changes in value of   </t>
  </si>
  <si>
    <t>Cash paid for dividend</t>
  </si>
  <si>
    <t xml:space="preserve">   Allowance for doubtful accounts reversal</t>
  </si>
  <si>
    <t xml:space="preserve">   Increase (decrease) in reduction of inventories</t>
  </si>
  <si>
    <t xml:space="preserve">      to net realisable value </t>
  </si>
  <si>
    <t xml:space="preserve">   Gain on disposals of investments in trading securities</t>
  </si>
  <si>
    <t xml:space="preserve">   Transfer inventory to intangible assets</t>
  </si>
  <si>
    <t xml:space="preserve">   Write off trade receivable as bad debt</t>
  </si>
  <si>
    <t>Selling and distribution expenses</t>
  </si>
  <si>
    <t xml:space="preserve">   Allowance for impairment of guarantee fund (reversal)</t>
  </si>
  <si>
    <t xml:space="preserve">   Interest expenses</t>
  </si>
  <si>
    <t>Net increase (decrease) in cash and cash equivalents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</si>
</sst>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  <numFmt numFmtId="192" formatCode="#,##0.000_);\(#,##0.00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37" fontId="12" fillId="0" borderId="12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7" fontId="12" fillId="0" borderId="13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Fill="1" applyAlignment="1">
      <alignment horizontal="right"/>
    </xf>
    <xf numFmtId="41" fontId="12" fillId="0" borderId="16" xfId="0" applyNumberFormat="1" applyFont="1" applyBorder="1" applyAlignment="1">
      <alignment/>
    </xf>
    <xf numFmtId="37" fontId="12" fillId="0" borderId="0" xfId="0" applyNumberFormat="1" applyFont="1" applyBorder="1" applyAlignment="1">
      <alignment horizontal="left"/>
    </xf>
    <xf numFmtId="41" fontId="12" fillId="0" borderId="12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 quotePrefix="1">
      <alignment horizontal="center"/>
    </xf>
    <xf numFmtId="41" fontId="12" fillId="0" borderId="17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39" fontId="12" fillId="0" borderId="16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view="pageBreakPreview" zoomScale="84" zoomScaleSheetLayoutView="84" workbookViewId="0" topLeftCell="A49">
      <selection activeCell="A57" sqref="A57:IV57"/>
    </sheetView>
  </sheetViews>
  <sheetFormatPr defaultColWidth="10.875" defaultRowHeight="21" customHeight="1"/>
  <cols>
    <col min="1" max="1" width="42.625" style="34" customWidth="1"/>
    <col min="2" max="2" width="7.375" style="34" customWidth="1"/>
    <col min="3" max="3" width="6.125" style="27" customWidth="1"/>
    <col min="4" max="4" width="1.00390625" style="27" customWidth="1"/>
    <col min="5" max="5" width="15.625" style="27" customWidth="1"/>
    <col min="6" max="6" width="0.875" style="35" customWidth="1"/>
    <col min="7" max="7" width="15.625" style="35" customWidth="1"/>
    <col min="8" max="8" width="1.625" style="35" customWidth="1"/>
    <col min="9" max="16384" width="10.875" style="34" customWidth="1"/>
  </cols>
  <sheetData>
    <row r="1" spans="1:8" s="25" customFormat="1" ht="21" customHeight="1">
      <c r="A1" s="7" t="s">
        <v>73</v>
      </c>
      <c r="B1" s="23"/>
      <c r="C1" s="24"/>
      <c r="D1" s="24"/>
      <c r="E1" s="24"/>
      <c r="F1" s="23"/>
      <c r="G1" s="23"/>
      <c r="H1" s="23"/>
    </row>
    <row r="2" spans="1:8" s="25" customFormat="1" ht="21" customHeight="1">
      <c r="A2" s="7" t="s">
        <v>37</v>
      </c>
      <c r="B2" s="23"/>
      <c r="C2" s="24"/>
      <c r="D2" s="24"/>
      <c r="E2" s="24"/>
      <c r="F2" s="23"/>
      <c r="G2" s="23"/>
      <c r="H2" s="23"/>
    </row>
    <row r="3" spans="1:8" s="25" customFormat="1" ht="21" customHeight="1">
      <c r="A3" s="7"/>
      <c r="B3" s="23"/>
      <c r="C3" s="24"/>
      <c r="D3" s="24"/>
      <c r="E3" s="24"/>
      <c r="F3" s="23"/>
      <c r="G3" s="28" t="s">
        <v>94</v>
      </c>
      <c r="H3" s="23"/>
    </row>
    <row r="4" spans="1:8" s="25" customFormat="1" ht="21" customHeight="1">
      <c r="A4" s="7"/>
      <c r="B4" s="23"/>
      <c r="C4" s="24"/>
      <c r="D4" s="24"/>
      <c r="E4" s="27" t="s">
        <v>99</v>
      </c>
      <c r="F4" s="23"/>
      <c r="G4" s="27" t="s">
        <v>99</v>
      </c>
      <c r="H4" s="23"/>
    </row>
    <row r="5" spans="1:8" s="25" customFormat="1" ht="21" customHeight="1">
      <c r="A5" s="7"/>
      <c r="B5" s="23"/>
      <c r="C5" s="30" t="s">
        <v>0</v>
      </c>
      <c r="D5" s="24"/>
      <c r="E5" s="48" t="s">
        <v>130</v>
      </c>
      <c r="F5" s="31"/>
      <c r="G5" s="48" t="s">
        <v>131</v>
      </c>
      <c r="H5" s="23"/>
    </row>
    <row r="6" spans="1:8" s="25" customFormat="1" ht="21" customHeight="1">
      <c r="A6" s="7"/>
      <c r="B6" s="23"/>
      <c r="C6" s="27"/>
      <c r="D6" s="30"/>
      <c r="E6" s="73" t="s">
        <v>100</v>
      </c>
      <c r="F6" s="31"/>
      <c r="G6" s="73" t="s">
        <v>101</v>
      </c>
      <c r="H6" s="23"/>
    </row>
    <row r="7" spans="1:8" s="27" customFormat="1" ht="21" customHeight="1">
      <c r="A7" s="29"/>
      <c r="C7" s="30"/>
      <c r="D7" s="30"/>
      <c r="E7" s="73" t="s">
        <v>102</v>
      </c>
      <c r="F7" s="31"/>
      <c r="G7" s="73"/>
      <c r="H7" s="31"/>
    </row>
    <row r="8" ht="21" customHeight="1">
      <c r="A8" s="7" t="s">
        <v>7</v>
      </c>
    </row>
    <row r="9" ht="21" customHeight="1">
      <c r="A9" s="7" t="s">
        <v>8</v>
      </c>
    </row>
    <row r="10" spans="1:8" ht="21" customHeight="1">
      <c r="A10" s="18" t="s">
        <v>28</v>
      </c>
      <c r="C10" s="36">
        <v>4</v>
      </c>
      <c r="D10" s="36"/>
      <c r="E10" s="2">
        <v>36699</v>
      </c>
      <c r="F10" s="2"/>
      <c r="G10" s="2">
        <v>45274</v>
      </c>
      <c r="H10" s="2"/>
    </row>
    <row r="11" spans="1:8" ht="21" customHeight="1">
      <c r="A11" s="18" t="s">
        <v>74</v>
      </c>
      <c r="C11" s="36">
        <v>5</v>
      </c>
      <c r="D11" s="36"/>
      <c r="E11" s="2">
        <v>46460</v>
      </c>
      <c r="F11" s="2"/>
      <c r="G11" s="2">
        <v>81358</v>
      </c>
      <c r="H11" s="2"/>
    </row>
    <row r="12" spans="1:8" ht="21" customHeight="1">
      <c r="A12" s="18" t="s">
        <v>31</v>
      </c>
      <c r="C12" s="36" t="s">
        <v>135</v>
      </c>
      <c r="D12" s="36"/>
      <c r="E12" s="2">
        <v>60822</v>
      </c>
      <c r="F12" s="5"/>
      <c r="G12" s="13">
        <v>59271</v>
      </c>
      <c r="H12" s="5"/>
    </row>
    <row r="13" spans="1:8" ht="21" customHeight="1">
      <c r="A13" s="18" t="s">
        <v>34</v>
      </c>
      <c r="C13" s="36">
        <v>7</v>
      </c>
      <c r="D13" s="36"/>
      <c r="E13" s="13">
        <v>288728</v>
      </c>
      <c r="F13" s="2"/>
      <c r="G13" s="2">
        <v>295492</v>
      </c>
      <c r="H13" s="2"/>
    </row>
    <row r="14" spans="1:8" ht="21" customHeight="1">
      <c r="A14" s="18" t="s">
        <v>4</v>
      </c>
      <c r="C14" s="36">
        <v>8</v>
      </c>
      <c r="D14" s="36"/>
      <c r="E14" s="2">
        <v>8923</v>
      </c>
      <c r="F14" s="2"/>
      <c r="G14" s="4">
        <v>10922</v>
      </c>
      <c r="H14" s="2"/>
    </row>
    <row r="15" spans="1:8" ht="21" customHeight="1">
      <c r="A15" s="7" t="s">
        <v>9</v>
      </c>
      <c r="C15" s="36"/>
      <c r="D15" s="18"/>
      <c r="E15" s="22">
        <f>SUM(E10:E14)</f>
        <v>441632</v>
      </c>
      <c r="F15" s="2"/>
      <c r="G15" s="22">
        <f>SUM(G10:G14)</f>
        <v>492317</v>
      </c>
      <c r="H15" s="2"/>
    </row>
    <row r="16" spans="1:8" ht="21" customHeight="1">
      <c r="A16" s="7" t="s">
        <v>10</v>
      </c>
      <c r="C16" s="36"/>
      <c r="D16" s="18"/>
      <c r="E16" s="3"/>
      <c r="F16" s="2"/>
      <c r="G16" s="3"/>
      <c r="H16" s="2"/>
    </row>
    <row r="17" spans="1:8" ht="21" customHeight="1">
      <c r="A17" s="18" t="s">
        <v>91</v>
      </c>
      <c r="C17" s="36">
        <v>9</v>
      </c>
      <c r="D17" s="36"/>
      <c r="E17" s="3">
        <v>10000</v>
      </c>
      <c r="F17" s="2"/>
      <c r="G17" s="3">
        <v>10000</v>
      </c>
      <c r="H17" s="2"/>
    </row>
    <row r="18" spans="1:8" ht="21" customHeight="1">
      <c r="A18" s="18" t="s">
        <v>88</v>
      </c>
      <c r="C18" s="36">
        <v>10</v>
      </c>
      <c r="D18" s="36"/>
      <c r="E18" s="3">
        <v>42523</v>
      </c>
      <c r="F18" s="2"/>
      <c r="G18" s="3">
        <v>42975</v>
      </c>
      <c r="H18" s="2"/>
    </row>
    <row r="19" spans="1:8" ht="21" customHeight="1">
      <c r="A19" s="18" t="s">
        <v>89</v>
      </c>
      <c r="C19" s="36"/>
      <c r="D19" s="36"/>
      <c r="E19" s="3">
        <v>19352</v>
      </c>
      <c r="F19" s="2"/>
      <c r="G19" s="3">
        <v>20818</v>
      </c>
      <c r="H19" s="2"/>
    </row>
    <row r="20" spans="1:8" ht="21" customHeight="1">
      <c r="A20" s="18" t="s">
        <v>38</v>
      </c>
      <c r="C20" s="36"/>
      <c r="D20" s="36"/>
      <c r="E20" s="2">
        <v>6686</v>
      </c>
      <c r="F20" s="2"/>
      <c r="G20" s="2">
        <v>6949</v>
      </c>
      <c r="H20" s="2"/>
    </row>
    <row r="21" spans="1:8" ht="21" customHeight="1">
      <c r="A21" s="18" t="s">
        <v>36</v>
      </c>
      <c r="C21" s="36"/>
      <c r="D21" s="36"/>
      <c r="E21" s="2">
        <v>21916</v>
      </c>
      <c r="F21" s="2"/>
      <c r="G21" s="2">
        <v>21264</v>
      </c>
      <c r="H21" s="2"/>
    </row>
    <row r="22" spans="1:8" ht="21" customHeight="1">
      <c r="A22" s="18" t="s">
        <v>75</v>
      </c>
      <c r="C22" s="36"/>
      <c r="D22" s="36"/>
      <c r="E22" s="4">
        <v>7566</v>
      </c>
      <c r="F22" s="2"/>
      <c r="G22" s="4">
        <v>7332</v>
      </c>
      <c r="H22" s="2"/>
    </row>
    <row r="23" spans="1:8" ht="21" customHeight="1">
      <c r="A23" s="7" t="s">
        <v>11</v>
      </c>
      <c r="C23" s="39"/>
      <c r="D23" s="2"/>
      <c r="E23" s="4">
        <f>SUM(E17:E22)</f>
        <v>108043</v>
      </c>
      <c r="F23" s="38"/>
      <c r="G23" s="4">
        <f>SUM(G17:G22)</f>
        <v>109338</v>
      </c>
      <c r="H23" s="38"/>
    </row>
    <row r="24" spans="1:8" ht="21" customHeight="1" thickBot="1">
      <c r="A24" s="7" t="s">
        <v>12</v>
      </c>
      <c r="C24" s="39"/>
      <c r="D24" s="2"/>
      <c r="E24" s="49">
        <f>SUM(E15,E23)</f>
        <v>549675</v>
      </c>
      <c r="F24" s="38"/>
      <c r="G24" s="49">
        <f>SUM(G15,G23)</f>
        <v>601655</v>
      </c>
      <c r="H24" s="38"/>
    </row>
    <row r="25" spans="3:8" ht="21" customHeight="1" thickTop="1">
      <c r="C25" s="37"/>
      <c r="D25" s="37"/>
      <c r="E25" s="37"/>
      <c r="F25" s="34"/>
      <c r="G25" s="34"/>
      <c r="H25" s="34"/>
    </row>
    <row r="26" ht="21" customHeight="1">
      <c r="A26" s="34" t="s">
        <v>1</v>
      </c>
    </row>
    <row r="27" spans="1:8" s="25" customFormat="1" ht="21" customHeight="1">
      <c r="A27" s="7" t="s">
        <v>73</v>
      </c>
      <c r="B27" s="23"/>
      <c r="C27" s="24"/>
      <c r="D27" s="24"/>
      <c r="E27" s="24"/>
      <c r="F27" s="23"/>
      <c r="G27" s="23"/>
      <c r="H27" s="23"/>
    </row>
    <row r="28" spans="1:8" s="25" customFormat="1" ht="21" customHeight="1">
      <c r="A28" s="7" t="s">
        <v>39</v>
      </c>
      <c r="B28" s="23"/>
      <c r="C28" s="24"/>
      <c r="D28" s="24"/>
      <c r="E28" s="24"/>
      <c r="F28" s="23"/>
      <c r="G28" s="23"/>
      <c r="H28" s="23"/>
    </row>
    <row r="29" spans="1:8" s="25" customFormat="1" ht="21" customHeight="1">
      <c r="A29" s="7"/>
      <c r="B29" s="23"/>
      <c r="C29" s="24"/>
      <c r="D29" s="24"/>
      <c r="E29" s="24"/>
      <c r="F29" s="23"/>
      <c r="G29" s="28" t="s">
        <v>94</v>
      </c>
      <c r="H29" s="23"/>
    </row>
    <row r="30" spans="1:8" s="25" customFormat="1" ht="21" customHeight="1">
      <c r="A30" s="7"/>
      <c r="B30" s="23"/>
      <c r="C30" s="24"/>
      <c r="D30" s="24"/>
      <c r="E30" s="27" t="s">
        <v>99</v>
      </c>
      <c r="F30" s="23"/>
      <c r="G30" s="27" t="s">
        <v>99</v>
      </c>
      <c r="H30" s="23"/>
    </row>
    <row r="31" spans="1:8" s="25" customFormat="1" ht="21" customHeight="1">
      <c r="A31" s="7"/>
      <c r="B31" s="23"/>
      <c r="C31" s="30" t="s">
        <v>0</v>
      </c>
      <c r="D31" s="24"/>
      <c r="E31" s="48" t="s">
        <v>130</v>
      </c>
      <c r="F31" s="31"/>
      <c r="G31" s="48" t="s">
        <v>131</v>
      </c>
      <c r="H31" s="23"/>
    </row>
    <row r="32" spans="1:8" s="25" customFormat="1" ht="21" customHeight="1">
      <c r="A32" s="7"/>
      <c r="B32" s="23"/>
      <c r="C32" s="27"/>
      <c r="D32" s="30"/>
      <c r="E32" s="73" t="s">
        <v>100</v>
      </c>
      <c r="F32" s="31"/>
      <c r="G32" s="73" t="s">
        <v>101</v>
      </c>
      <c r="H32" s="23"/>
    </row>
    <row r="33" spans="1:8" s="27" customFormat="1" ht="21" customHeight="1">
      <c r="A33" s="29"/>
      <c r="C33" s="30"/>
      <c r="D33" s="30"/>
      <c r="E33" s="73" t="s">
        <v>102</v>
      </c>
      <c r="F33" s="31"/>
      <c r="G33" s="73"/>
      <c r="H33" s="31"/>
    </row>
    <row r="34" ht="21" customHeight="1">
      <c r="A34" s="7" t="s">
        <v>13</v>
      </c>
    </row>
    <row r="35" ht="21" customHeight="1">
      <c r="A35" s="7" t="s">
        <v>14</v>
      </c>
    </row>
    <row r="36" spans="1:8" ht="21" customHeight="1">
      <c r="A36" s="18" t="s">
        <v>32</v>
      </c>
      <c r="C36" s="37" t="s">
        <v>136</v>
      </c>
      <c r="D36" s="36"/>
      <c r="E36" s="1">
        <v>183905</v>
      </c>
      <c r="F36" s="19"/>
      <c r="G36" s="1">
        <v>253431</v>
      </c>
      <c r="H36" s="19"/>
    </row>
    <row r="37" spans="1:8" ht="21" customHeight="1">
      <c r="A37" s="18" t="s">
        <v>84</v>
      </c>
      <c r="C37" s="37"/>
      <c r="D37" s="36"/>
      <c r="E37" s="1">
        <v>62</v>
      </c>
      <c r="F37" s="19"/>
      <c r="G37" s="1">
        <v>71</v>
      </c>
      <c r="H37" s="19"/>
    </row>
    <row r="38" spans="1:8" ht="21" customHeight="1">
      <c r="A38" s="18" t="s">
        <v>106</v>
      </c>
      <c r="C38" s="37"/>
      <c r="D38" s="36"/>
      <c r="E38" s="1">
        <v>6050</v>
      </c>
      <c r="F38" s="19"/>
      <c r="G38" s="1">
        <v>3826</v>
      </c>
      <c r="H38" s="19"/>
    </row>
    <row r="39" spans="1:8" ht="21" customHeight="1">
      <c r="A39" s="18" t="s">
        <v>5</v>
      </c>
      <c r="C39" s="37"/>
      <c r="D39" s="36"/>
      <c r="E39" s="6">
        <v>717</v>
      </c>
      <c r="F39" s="19"/>
      <c r="G39" s="6">
        <v>804</v>
      </c>
      <c r="H39" s="19"/>
    </row>
    <row r="40" spans="1:8" ht="21" customHeight="1">
      <c r="A40" s="7" t="s">
        <v>15</v>
      </c>
      <c r="C40" s="37"/>
      <c r="D40" s="36"/>
      <c r="E40" s="4">
        <f>SUM(E36:E39)</f>
        <v>190734</v>
      </c>
      <c r="F40" s="19"/>
      <c r="G40" s="4">
        <f>SUM(G36:G39)</f>
        <v>258132</v>
      </c>
      <c r="H40" s="19"/>
    </row>
    <row r="41" spans="1:8" ht="21" customHeight="1">
      <c r="A41" s="7" t="s">
        <v>16</v>
      </c>
      <c r="C41" s="37"/>
      <c r="D41" s="36"/>
      <c r="E41" s="2"/>
      <c r="F41" s="19"/>
      <c r="G41" s="2"/>
      <c r="H41" s="19"/>
    </row>
    <row r="42" spans="1:8" ht="21" customHeight="1">
      <c r="A42" s="18" t="s">
        <v>33</v>
      </c>
      <c r="C42" s="37"/>
      <c r="D42" s="36"/>
      <c r="E42" s="4">
        <v>15303</v>
      </c>
      <c r="F42" s="19"/>
      <c r="G42" s="4">
        <v>14804</v>
      </c>
      <c r="H42" s="19"/>
    </row>
    <row r="43" spans="1:8" ht="21" customHeight="1">
      <c r="A43" s="7" t="s">
        <v>17</v>
      </c>
      <c r="C43" s="37"/>
      <c r="D43" s="39"/>
      <c r="E43" s="4">
        <f>SUM(E42)</f>
        <v>15303</v>
      </c>
      <c r="F43" s="2"/>
      <c r="G43" s="4">
        <f>SUM(G42)</f>
        <v>14804</v>
      </c>
      <c r="H43" s="2"/>
    </row>
    <row r="44" spans="1:8" ht="21" customHeight="1">
      <c r="A44" s="7" t="s">
        <v>18</v>
      </c>
      <c r="C44" s="37"/>
      <c r="D44" s="39"/>
      <c r="E44" s="4">
        <f>SUM(E40+E43)</f>
        <v>206037</v>
      </c>
      <c r="F44" s="2"/>
      <c r="G44" s="4">
        <f>SUM(G40+G43)</f>
        <v>272936</v>
      </c>
      <c r="H44" s="2"/>
    </row>
    <row r="45" spans="1:8" ht="21" customHeight="1">
      <c r="A45" s="7" t="s">
        <v>19</v>
      </c>
      <c r="C45" s="37"/>
      <c r="D45" s="37"/>
      <c r="E45" s="2"/>
      <c r="F45" s="37"/>
      <c r="G45" s="34"/>
      <c r="H45" s="37"/>
    </row>
    <row r="46" spans="1:8" ht="21" customHeight="1">
      <c r="A46" s="18" t="s">
        <v>6</v>
      </c>
      <c r="C46" s="37"/>
      <c r="D46" s="37"/>
      <c r="E46" s="2"/>
      <c r="F46" s="37"/>
      <c r="G46" s="34"/>
      <c r="H46" s="37"/>
    </row>
    <row r="47" spans="1:5" ht="21" customHeight="1">
      <c r="A47" s="18" t="s">
        <v>76</v>
      </c>
      <c r="C47" s="37"/>
      <c r="D47" s="37"/>
      <c r="E47" s="2"/>
    </row>
    <row r="48" spans="1:8" ht="21" customHeight="1" thickBot="1">
      <c r="A48" s="18" t="s">
        <v>77</v>
      </c>
      <c r="C48" s="37"/>
      <c r="D48" s="37"/>
      <c r="E48" s="49">
        <v>200000</v>
      </c>
      <c r="F48" s="37"/>
      <c r="G48" s="49">
        <v>200000</v>
      </c>
      <c r="H48" s="37"/>
    </row>
    <row r="49" spans="1:8" ht="21" customHeight="1" thickTop="1">
      <c r="A49" s="18" t="s">
        <v>78</v>
      </c>
      <c r="C49" s="37"/>
      <c r="D49" s="37"/>
      <c r="E49" s="3"/>
      <c r="F49" s="37"/>
      <c r="G49" s="34"/>
      <c r="H49" s="37"/>
    </row>
    <row r="50" spans="1:8" ht="21" customHeight="1">
      <c r="A50" s="18" t="s">
        <v>77</v>
      </c>
      <c r="C50" s="37"/>
      <c r="D50" s="37"/>
      <c r="E50" s="2">
        <f>'CE (2)'!D18</f>
        <v>200000</v>
      </c>
      <c r="F50" s="37"/>
      <c r="G50" s="13">
        <v>200000</v>
      </c>
      <c r="H50" s="37"/>
    </row>
    <row r="51" spans="1:8" ht="21" customHeight="1">
      <c r="A51" s="18" t="s">
        <v>79</v>
      </c>
      <c r="C51" s="37"/>
      <c r="D51" s="37"/>
      <c r="E51" s="2">
        <f>'CE (2)'!F18</f>
        <v>39810</v>
      </c>
      <c r="F51" s="37"/>
      <c r="G51" s="13">
        <v>39810</v>
      </c>
      <c r="H51" s="37"/>
    </row>
    <row r="52" spans="1:8" ht="21" customHeight="1">
      <c r="A52" s="18" t="s">
        <v>60</v>
      </c>
      <c r="C52" s="37"/>
      <c r="D52" s="37"/>
      <c r="E52" s="2"/>
      <c r="F52" s="37"/>
      <c r="G52" s="13"/>
      <c r="H52" s="37"/>
    </row>
    <row r="53" spans="1:8" ht="21" customHeight="1">
      <c r="A53" s="18" t="s">
        <v>61</v>
      </c>
      <c r="C53" s="37"/>
      <c r="D53" s="36"/>
      <c r="E53" s="2">
        <f>'CE (2)'!H18</f>
        <v>14550</v>
      </c>
      <c r="F53" s="37"/>
      <c r="G53" s="13">
        <v>14550</v>
      </c>
      <c r="H53" s="37"/>
    </row>
    <row r="54" spans="1:8" ht="21" customHeight="1">
      <c r="A54" s="18" t="s">
        <v>62</v>
      </c>
      <c r="C54" s="37"/>
      <c r="D54" s="37"/>
      <c r="E54" s="2">
        <f>'CE (2)'!J18</f>
        <v>89278</v>
      </c>
      <c r="F54" s="37"/>
      <c r="G54" s="6">
        <v>74359</v>
      </c>
      <c r="H54" s="37"/>
    </row>
    <row r="55" spans="1:8" ht="21" customHeight="1">
      <c r="A55" s="7" t="s">
        <v>20</v>
      </c>
      <c r="C55" s="37"/>
      <c r="D55" s="37"/>
      <c r="E55" s="65">
        <f>SUM(E50:E54)</f>
        <v>343638</v>
      </c>
      <c r="F55" s="37"/>
      <c r="G55" s="34">
        <f>SUM(G50:G54)</f>
        <v>328719</v>
      </c>
      <c r="H55" s="37"/>
    </row>
    <row r="56" spans="1:8" ht="21" customHeight="1" thickBot="1">
      <c r="A56" s="7" t="s">
        <v>21</v>
      </c>
      <c r="C56" s="37"/>
      <c r="D56" s="37"/>
      <c r="E56" s="40">
        <f>SUM(E55+E44)</f>
        <v>549675</v>
      </c>
      <c r="F56" s="37"/>
      <c r="G56" s="40">
        <f>SUM(G55+G44)</f>
        <v>601655</v>
      </c>
      <c r="H56" s="37"/>
    </row>
    <row r="57" spans="2:8" ht="21" customHeight="1" thickTop="1">
      <c r="B57" s="37"/>
      <c r="C57" s="37"/>
      <c r="D57" s="37"/>
      <c r="E57" s="13"/>
      <c r="F57" s="41"/>
      <c r="G57" s="13"/>
      <c r="H57" s="41"/>
    </row>
    <row r="58" spans="1:8" ht="21" customHeight="1">
      <c r="A58" s="34" t="s">
        <v>1</v>
      </c>
      <c r="B58" s="37"/>
      <c r="C58" s="37"/>
      <c r="D58" s="37"/>
      <c r="E58" s="37"/>
      <c r="F58" s="18"/>
      <c r="G58" s="18"/>
      <c r="H58" s="18"/>
    </row>
    <row r="59" spans="2:8" ht="21" customHeight="1">
      <c r="B59" s="37"/>
      <c r="C59" s="37"/>
      <c r="D59" s="37"/>
      <c r="E59" s="37"/>
      <c r="F59" s="18"/>
      <c r="G59" s="18"/>
      <c r="H59" s="18"/>
    </row>
    <row r="60" spans="1:8" ht="21" customHeight="1">
      <c r="A60" s="42"/>
      <c r="B60" s="37"/>
      <c r="C60" s="37"/>
      <c r="D60" s="37"/>
      <c r="E60" s="37"/>
      <c r="F60" s="18"/>
      <c r="G60" s="18"/>
      <c r="H60" s="18"/>
    </row>
    <row r="61" ht="21" customHeight="1">
      <c r="C61" s="37"/>
    </row>
    <row r="62" spans="2:3" ht="21" customHeight="1">
      <c r="B62" s="25" t="s">
        <v>22</v>
      </c>
      <c r="C62" s="37"/>
    </row>
    <row r="63" spans="1:3" ht="21" customHeight="1">
      <c r="A63" s="42"/>
      <c r="C63" s="37"/>
    </row>
  </sheetData>
  <sheetProtection/>
  <printOptions horizontalCentered="1"/>
  <pageMargins left="0.9448818897637796" right="0.5118110236220472" top="0.9055118110236221" bottom="0.7480314960629921" header="0.5118110236220472" footer="0.5118110236220472"/>
  <pageSetup horizontalDpi="600" verticalDpi="600" orientation="portrait" paperSize="9" scale="9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showGridLines="0" view="pageBreakPreview" zoomScale="115" zoomScaleSheetLayoutView="115" workbookViewId="0" topLeftCell="A82">
      <selection activeCell="A91" sqref="A91"/>
    </sheetView>
  </sheetViews>
  <sheetFormatPr defaultColWidth="10.875" defaultRowHeight="22.5" customHeight="1"/>
  <cols>
    <col min="1" max="1" width="38.00390625" style="34" customWidth="1"/>
    <col min="2" max="2" width="12.00390625" style="34" customWidth="1"/>
    <col min="3" max="3" width="6.125" style="27" customWidth="1"/>
    <col min="4" max="4" width="1.75390625" style="35" customWidth="1"/>
    <col min="5" max="5" width="15.75390625" style="35" customWidth="1"/>
    <col min="6" max="6" width="1.75390625" style="35" customWidth="1"/>
    <col min="7" max="7" width="15.75390625" style="34" customWidth="1"/>
    <col min="8" max="8" width="1.25" style="34" customWidth="1"/>
    <col min="9" max="16384" width="10.875" style="34" customWidth="1"/>
  </cols>
  <sheetData>
    <row r="1" ht="22.5" customHeight="1">
      <c r="G1" s="69" t="s">
        <v>92</v>
      </c>
    </row>
    <row r="2" spans="1:7" s="25" customFormat="1" ht="22.5" customHeight="1">
      <c r="A2" s="7" t="s">
        <v>73</v>
      </c>
      <c r="B2" s="7"/>
      <c r="C2" s="43"/>
      <c r="D2" s="7"/>
      <c r="E2" s="7"/>
      <c r="F2" s="7"/>
      <c r="G2" s="7"/>
    </row>
    <row r="3" spans="1:7" s="25" customFormat="1" ht="22.5" customHeight="1">
      <c r="A3" s="7" t="s">
        <v>71</v>
      </c>
      <c r="B3" s="7"/>
      <c r="C3" s="43"/>
      <c r="D3" s="7"/>
      <c r="E3" s="7"/>
      <c r="F3" s="7"/>
      <c r="G3" s="7"/>
    </row>
    <row r="4" spans="1:6" s="25" customFormat="1" ht="22.5" customHeight="1">
      <c r="A4" s="7" t="s">
        <v>132</v>
      </c>
      <c r="B4" s="26"/>
      <c r="C4" s="27"/>
      <c r="D4" s="26"/>
      <c r="E4" s="26"/>
      <c r="F4" s="26"/>
    </row>
    <row r="5" spans="1:7" s="25" customFormat="1" ht="22.5" customHeight="1">
      <c r="A5" s="18"/>
      <c r="B5" s="26"/>
      <c r="D5" s="26"/>
      <c r="E5" s="26"/>
      <c r="F5" s="26"/>
      <c r="G5" s="28" t="s">
        <v>93</v>
      </c>
    </row>
    <row r="6" spans="1:7" s="25" customFormat="1" ht="22.5" customHeight="1">
      <c r="A6" s="18"/>
      <c r="B6" s="26"/>
      <c r="C6" s="30" t="s">
        <v>0</v>
      </c>
      <c r="D6" s="26"/>
      <c r="E6" s="32">
        <v>2019</v>
      </c>
      <c r="F6" s="31"/>
      <c r="G6" s="33">
        <v>2018</v>
      </c>
    </row>
    <row r="7" spans="1:7" s="27" customFormat="1" ht="22.5" customHeight="1">
      <c r="A7" s="7" t="s">
        <v>72</v>
      </c>
      <c r="C7" s="30"/>
      <c r="D7" s="31"/>
      <c r="E7" s="47"/>
      <c r="F7" s="31"/>
      <c r="G7" s="47"/>
    </row>
    <row r="8" ht="22.5" customHeight="1">
      <c r="A8" s="7" t="s">
        <v>24</v>
      </c>
    </row>
    <row r="9" spans="1:7" ht="22.5" customHeight="1">
      <c r="A9" s="18" t="s">
        <v>35</v>
      </c>
      <c r="C9" s="39"/>
      <c r="D9" s="5"/>
      <c r="E9" s="13">
        <v>762671</v>
      </c>
      <c r="F9" s="5"/>
      <c r="G9" s="13">
        <v>604664</v>
      </c>
    </row>
    <row r="10" spans="1:7" ht="22.5" customHeight="1">
      <c r="A10" s="18" t="s">
        <v>55</v>
      </c>
      <c r="C10" s="39"/>
      <c r="D10" s="5"/>
      <c r="E10" s="13">
        <v>4385</v>
      </c>
      <c r="F10" s="5"/>
      <c r="G10" s="13">
        <v>3492</v>
      </c>
    </row>
    <row r="11" spans="1:7" ht="22.5" customHeight="1">
      <c r="A11" s="18" t="s">
        <v>23</v>
      </c>
      <c r="C11" s="36">
        <v>12</v>
      </c>
      <c r="D11" s="5"/>
      <c r="E11" s="6">
        <v>9158</v>
      </c>
      <c r="F11" s="5"/>
      <c r="G11" s="6">
        <v>6104</v>
      </c>
    </row>
    <row r="12" spans="1:7" ht="22.5" customHeight="1">
      <c r="A12" s="7" t="s">
        <v>25</v>
      </c>
      <c r="C12" s="39"/>
      <c r="D12" s="5"/>
      <c r="E12" s="6">
        <f>SUM(E9:E11)</f>
        <v>776214</v>
      </c>
      <c r="F12" s="5"/>
      <c r="G12" s="6">
        <f>SUM(G9:G11)</f>
        <v>614260</v>
      </c>
    </row>
    <row r="13" spans="1:7" ht="22.5" customHeight="1">
      <c r="A13" s="7" t="s">
        <v>26</v>
      </c>
      <c r="C13" s="39"/>
      <c r="D13" s="5"/>
      <c r="E13" s="13"/>
      <c r="F13" s="5"/>
      <c r="G13" s="13"/>
    </row>
    <row r="14" spans="1:7" ht="22.5" customHeight="1">
      <c r="A14" s="18" t="s">
        <v>82</v>
      </c>
      <c r="C14" s="39"/>
      <c r="D14" s="5"/>
      <c r="E14" s="13">
        <v>674212</v>
      </c>
      <c r="F14" s="5"/>
      <c r="G14" s="13">
        <v>531313</v>
      </c>
    </row>
    <row r="15" spans="1:7" ht="22.5" customHeight="1">
      <c r="A15" s="18" t="s">
        <v>83</v>
      </c>
      <c r="C15" s="39"/>
      <c r="D15" s="5"/>
      <c r="E15" s="13">
        <v>1275</v>
      </c>
      <c r="F15" s="5"/>
      <c r="G15" s="13">
        <v>581</v>
      </c>
    </row>
    <row r="16" spans="1:7" ht="22.5" customHeight="1">
      <c r="A16" s="18" t="s">
        <v>145</v>
      </c>
      <c r="C16" s="39"/>
      <c r="D16" s="5"/>
      <c r="E16" s="5">
        <v>62498</v>
      </c>
      <c r="F16" s="5"/>
      <c r="G16" s="5">
        <v>54057</v>
      </c>
    </row>
    <row r="17" spans="1:7" ht="22.5" customHeight="1">
      <c r="A17" s="18" t="s">
        <v>30</v>
      </c>
      <c r="C17" s="39"/>
      <c r="D17" s="5"/>
      <c r="E17" s="5">
        <v>19448</v>
      </c>
      <c r="F17" s="5"/>
      <c r="G17" s="5">
        <v>16823</v>
      </c>
    </row>
    <row r="18" spans="1:7" ht="22.5" customHeight="1">
      <c r="A18" s="7" t="s">
        <v>27</v>
      </c>
      <c r="C18" s="39"/>
      <c r="D18" s="5"/>
      <c r="E18" s="21">
        <f>SUM(E14:E17)</f>
        <v>757433</v>
      </c>
      <c r="F18" s="5"/>
      <c r="G18" s="21">
        <f>SUM(G14:G17)</f>
        <v>602774</v>
      </c>
    </row>
    <row r="19" spans="1:7" ht="22.5" customHeight="1">
      <c r="A19" s="7" t="s">
        <v>107</v>
      </c>
      <c r="C19" s="39"/>
      <c r="D19" s="5"/>
      <c r="E19" s="5">
        <f>E12-E18</f>
        <v>18781</v>
      </c>
      <c r="F19" s="5"/>
      <c r="G19" s="5">
        <f>G12-G18</f>
        <v>11486</v>
      </c>
    </row>
    <row r="20" spans="1:7" ht="22.5" customHeight="1">
      <c r="A20" s="18" t="s">
        <v>29</v>
      </c>
      <c r="C20" s="39"/>
      <c r="D20" s="5"/>
      <c r="E20" s="6">
        <v>-187</v>
      </c>
      <c r="F20" s="5"/>
      <c r="G20" s="6">
        <v>-180</v>
      </c>
    </row>
    <row r="21" spans="1:7" ht="22.5" customHeight="1">
      <c r="A21" s="7" t="s">
        <v>108</v>
      </c>
      <c r="C21" s="39"/>
      <c r="D21" s="5"/>
      <c r="E21" s="5">
        <f>SUM(E19:E20)</f>
        <v>18594</v>
      </c>
      <c r="F21" s="5"/>
      <c r="G21" s="5">
        <f>SUM(G19:G20)</f>
        <v>11306</v>
      </c>
    </row>
    <row r="22" spans="1:7" ht="22.5" customHeight="1">
      <c r="A22" s="18" t="s">
        <v>116</v>
      </c>
      <c r="C22" s="36">
        <v>13</v>
      </c>
      <c r="D22" s="5"/>
      <c r="E22" s="6">
        <v>-3675</v>
      </c>
      <c r="F22" s="5"/>
      <c r="G22" s="6">
        <v>-2093</v>
      </c>
    </row>
    <row r="23" spans="1:7" ht="22.5" customHeight="1">
      <c r="A23" s="7" t="s">
        <v>109</v>
      </c>
      <c r="C23" s="36"/>
      <c r="D23" s="5"/>
      <c r="E23" s="77">
        <f>SUM(E21:E22)</f>
        <v>14919</v>
      </c>
      <c r="F23" s="5"/>
      <c r="G23" s="77">
        <f>SUM(G21:G22)</f>
        <v>9213</v>
      </c>
    </row>
    <row r="24" spans="1:7" ht="22.5" customHeight="1">
      <c r="A24" s="7"/>
      <c r="C24" s="36"/>
      <c r="D24" s="5"/>
      <c r="E24" s="5"/>
      <c r="F24" s="5"/>
      <c r="G24" s="5"/>
    </row>
    <row r="25" spans="1:7" ht="22.5" customHeight="1">
      <c r="A25" s="7" t="s">
        <v>96</v>
      </c>
      <c r="C25" s="36"/>
      <c r="D25" s="5"/>
      <c r="E25" s="80">
        <v>0</v>
      </c>
      <c r="F25" s="66"/>
      <c r="G25" s="80">
        <v>0</v>
      </c>
    </row>
    <row r="26" spans="1:7" ht="22.5" customHeight="1">
      <c r="A26" s="7"/>
      <c r="C26" s="36"/>
      <c r="D26" s="5"/>
      <c r="E26" s="66"/>
      <c r="F26" s="5"/>
      <c r="G26" s="66"/>
    </row>
    <row r="27" spans="1:7" ht="22.5" customHeight="1" thickBot="1">
      <c r="A27" s="7" t="s">
        <v>95</v>
      </c>
      <c r="C27" s="36"/>
      <c r="D27" s="5"/>
      <c r="E27" s="81">
        <f>E23+E25</f>
        <v>14919</v>
      </c>
      <c r="F27" s="67"/>
      <c r="G27" s="81">
        <f>G23+G25</f>
        <v>9213</v>
      </c>
    </row>
    <row r="28" spans="1:7" ht="22.5" customHeight="1" thickTop="1">
      <c r="A28" s="18"/>
      <c r="C28" s="37"/>
      <c r="D28" s="37"/>
      <c r="G28" s="35"/>
    </row>
    <row r="29" spans="1:7" ht="22.5" customHeight="1">
      <c r="A29" s="7" t="s">
        <v>110</v>
      </c>
      <c r="C29" s="36">
        <v>14</v>
      </c>
      <c r="G29" s="35"/>
    </row>
    <row r="30" spans="1:7" ht="22.5" customHeight="1" thickBot="1">
      <c r="A30" s="18" t="s">
        <v>111</v>
      </c>
      <c r="C30" s="39"/>
      <c r="E30" s="79">
        <v>0.04</v>
      </c>
      <c r="G30" s="79">
        <v>0.02</v>
      </c>
    </row>
    <row r="31" spans="1:7" ht="22.5" customHeight="1" thickTop="1">
      <c r="A31" s="18"/>
      <c r="C31" s="39"/>
      <c r="G31" s="35"/>
    </row>
    <row r="32" spans="1:7" ht="22.5" customHeight="1" thickBot="1">
      <c r="A32" s="18" t="s">
        <v>68</v>
      </c>
      <c r="C32" s="39"/>
      <c r="E32" s="44">
        <v>400000000</v>
      </c>
      <c r="G32" s="44">
        <v>400000000</v>
      </c>
    </row>
    <row r="33" spans="1:7" ht="22.5" customHeight="1" thickTop="1">
      <c r="A33" s="18"/>
      <c r="C33" s="37"/>
      <c r="D33" s="37"/>
      <c r="E33" s="37"/>
      <c r="F33" s="37"/>
      <c r="G33" s="37"/>
    </row>
    <row r="34" ht="22.5" customHeight="1">
      <c r="A34" s="34" t="s">
        <v>1</v>
      </c>
    </row>
    <row r="35" ht="20.25" customHeight="1">
      <c r="G35" s="69" t="s">
        <v>92</v>
      </c>
    </row>
    <row r="36" spans="1:7" s="25" customFormat="1" ht="20.25" customHeight="1">
      <c r="A36" s="7" t="s">
        <v>73</v>
      </c>
      <c r="B36" s="7"/>
      <c r="C36" s="43"/>
      <c r="D36" s="7"/>
      <c r="E36" s="7"/>
      <c r="F36" s="7"/>
      <c r="G36" s="7"/>
    </row>
    <row r="37" ht="20.25" customHeight="1">
      <c r="A37" s="7" t="s">
        <v>70</v>
      </c>
    </row>
    <row r="38" spans="1:6" s="25" customFormat="1" ht="20.25" customHeight="1">
      <c r="A38" s="7" t="s">
        <v>132</v>
      </c>
      <c r="B38" s="26"/>
      <c r="C38" s="27"/>
      <c r="D38" s="26"/>
      <c r="E38" s="26"/>
      <c r="F38" s="26"/>
    </row>
    <row r="39" spans="1:7" s="25" customFormat="1" ht="20.25" customHeight="1">
      <c r="A39" s="18"/>
      <c r="B39" s="26"/>
      <c r="D39" s="26"/>
      <c r="E39" s="26"/>
      <c r="F39" s="26"/>
      <c r="G39" s="28" t="s">
        <v>94</v>
      </c>
    </row>
    <row r="40" spans="1:7" s="25" customFormat="1" ht="20.25" customHeight="1">
      <c r="A40" s="18"/>
      <c r="B40" s="26"/>
      <c r="C40" s="30"/>
      <c r="D40" s="26"/>
      <c r="E40" s="32">
        <v>2019</v>
      </c>
      <c r="F40" s="31"/>
      <c r="G40" s="33">
        <v>2018</v>
      </c>
    </row>
    <row r="41" spans="1:2" ht="20.25" customHeight="1">
      <c r="A41" s="7" t="s">
        <v>41</v>
      </c>
      <c r="B41" s="8"/>
    </row>
    <row r="42" spans="1:7" ht="20.25" customHeight="1">
      <c r="A42" s="9" t="s">
        <v>122</v>
      </c>
      <c r="B42" s="10"/>
      <c r="E42" s="11">
        <f>SUM(E21)</f>
        <v>18594</v>
      </c>
      <c r="G42" s="11">
        <f>SUM(G21)</f>
        <v>11306</v>
      </c>
    </row>
    <row r="43" spans="1:7" ht="20.25" customHeight="1">
      <c r="A43" s="9" t="s">
        <v>126</v>
      </c>
      <c r="B43" s="10"/>
      <c r="E43" s="12"/>
      <c r="G43" s="12"/>
    </row>
    <row r="44" spans="1:7" ht="20.25" customHeight="1">
      <c r="A44" s="9" t="s">
        <v>42</v>
      </c>
      <c r="B44" s="10"/>
      <c r="E44" s="13"/>
      <c r="G44" s="13"/>
    </row>
    <row r="45" spans="1:7" ht="20.25" customHeight="1">
      <c r="A45" s="9" t="s">
        <v>43</v>
      </c>
      <c r="B45" s="10"/>
      <c r="E45" s="12">
        <v>5978</v>
      </c>
      <c r="G45" s="12">
        <v>5393</v>
      </c>
    </row>
    <row r="46" spans="1:7" ht="20.25" customHeight="1">
      <c r="A46" s="9" t="s">
        <v>139</v>
      </c>
      <c r="B46" s="10"/>
      <c r="E46" s="12">
        <v>0</v>
      </c>
      <c r="G46" s="12">
        <v>-21</v>
      </c>
    </row>
    <row r="47" spans="1:7" ht="20.25" customHeight="1">
      <c r="A47" s="9" t="s">
        <v>140</v>
      </c>
      <c r="B47" s="10"/>
      <c r="E47" s="12"/>
      <c r="G47" s="12"/>
    </row>
    <row r="48" spans="1:7" ht="20.25" customHeight="1">
      <c r="A48" s="9" t="s">
        <v>141</v>
      </c>
      <c r="B48" s="10"/>
      <c r="E48" s="12">
        <v>2659</v>
      </c>
      <c r="G48" s="12">
        <v>-464</v>
      </c>
    </row>
    <row r="49" spans="1:7" ht="20.25" customHeight="1">
      <c r="A49" s="9" t="s">
        <v>103</v>
      </c>
      <c r="B49" s="10"/>
      <c r="E49" s="12">
        <v>1661</v>
      </c>
      <c r="G49" s="12">
        <v>783</v>
      </c>
    </row>
    <row r="50" spans="1:7" ht="20.25" customHeight="1">
      <c r="A50" s="9" t="s">
        <v>127</v>
      </c>
      <c r="B50" s="10"/>
      <c r="E50" s="12">
        <v>-1661</v>
      </c>
      <c r="G50" s="12">
        <v>-57</v>
      </c>
    </row>
    <row r="51" spans="1:7" ht="20.25" customHeight="1">
      <c r="A51" s="9" t="s">
        <v>128</v>
      </c>
      <c r="B51" s="10"/>
      <c r="E51" s="12">
        <v>0</v>
      </c>
      <c r="G51" s="12">
        <v>949</v>
      </c>
    </row>
    <row r="52" spans="1:7" ht="20.25" customHeight="1">
      <c r="A52" s="9" t="s">
        <v>146</v>
      </c>
      <c r="B52" s="10"/>
      <c r="E52" s="12">
        <v>-161</v>
      </c>
      <c r="G52" s="12">
        <v>296</v>
      </c>
    </row>
    <row r="53" spans="1:7" ht="20.25" customHeight="1">
      <c r="A53" s="9" t="s">
        <v>44</v>
      </c>
      <c r="B53" s="10"/>
      <c r="E53" s="12">
        <v>499</v>
      </c>
      <c r="G53" s="12">
        <v>379</v>
      </c>
    </row>
    <row r="54" spans="1:7" ht="20.25" customHeight="1">
      <c r="A54" s="9" t="s">
        <v>142</v>
      </c>
      <c r="B54" s="10"/>
      <c r="E54" s="12">
        <v>-270</v>
      </c>
      <c r="G54" s="12">
        <v>-155</v>
      </c>
    </row>
    <row r="55" spans="1:7" ht="20.25" customHeight="1">
      <c r="A55" s="9" t="s">
        <v>137</v>
      </c>
      <c r="B55" s="10"/>
      <c r="E55" s="18"/>
      <c r="F55" s="18"/>
      <c r="G55" s="12"/>
    </row>
    <row r="56" spans="1:7" ht="20.25" customHeight="1">
      <c r="A56" s="9" t="s">
        <v>129</v>
      </c>
      <c r="B56" s="10"/>
      <c r="E56" s="12">
        <v>18</v>
      </c>
      <c r="G56" s="12">
        <v>5</v>
      </c>
    </row>
    <row r="57" spans="1:7" ht="20.25" customHeight="1">
      <c r="A57" s="9" t="s">
        <v>147</v>
      </c>
      <c r="B57" s="10"/>
      <c r="E57" s="45">
        <v>0</v>
      </c>
      <c r="G57" s="45">
        <v>1</v>
      </c>
    </row>
    <row r="58" spans="1:7" ht="20.25" customHeight="1">
      <c r="A58" s="9" t="s">
        <v>45</v>
      </c>
      <c r="B58" s="10"/>
      <c r="E58" s="18"/>
      <c r="F58" s="18"/>
      <c r="G58" s="18"/>
    </row>
    <row r="59" spans="1:7" ht="20.25" customHeight="1">
      <c r="A59" s="9" t="s">
        <v>46</v>
      </c>
      <c r="B59" s="10"/>
      <c r="E59" s="14">
        <f>SUM(E42:E57)</f>
        <v>27317</v>
      </c>
      <c r="G59" s="14">
        <f>SUM(G42:G57)</f>
        <v>18415</v>
      </c>
    </row>
    <row r="60" spans="1:7" ht="20.25" customHeight="1">
      <c r="A60" s="9" t="s">
        <v>58</v>
      </c>
      <c r="B60" s="10"/>
      <c r="E60" s="13"/>
      <c r="G60" s="13"/>
    </row>
    <row r="61" spans="1:7" ht="20.25" customHeight="1">
      <c r="A61" s="9" t="s">
        <v>47</v>
      </c>
      <c r="B61" s="10"/>
      <c r="E61" s="12">
        <v>-1551</v>
      </c>
      <c r="G61" s="12">
        <v>1612</v>
      </c>
    </row>
    <row r="62" spans="1:7" ht="20.25" customHeight="1">
      <c r="A62" s="9" t="s">
        <v>48</v>
      </c>
      <c r="B62" s="10"/>
      <c r="E62" s="12">
        <v>4031</v>
      </c>
      <c r="G62" s="12">
        <v>19948</v>
      </c>
    </row>
    <row r="63" spans="1:7" ht="20.25" customHeight="1">
      <c r="A63" s="9" t="s">
        <v>49</v>
      </c>
      <c r="B63" s="10"/>
      <c r="E63" s="12">
        <v>1999</v>
      </c>
      <c r="G63" s="12">
        <v>904</v>
      </c>
    </row>
    <row r="64" spans="1:7" ht="20.25" customHeight="1">
      <c r="A64" s="9" t="s">
        <v>50</v>
      </c>
      <c r="B64" s="10"/>
      <c r="E64" s="12">
        <v>-491</v>
      </c>
      <c r="G64" s="12">
        <v>-955</v>
      </c>
    </row>
    <row r="65" spans="1:7" ht="20.25" customHeight="1">
      <c r="A65" s="9" t="s">
        <v>59</v>
      </c>
      <c r="B65" s="10"/>
      <c r="E65" s="12"/>
      <c r="G65" s="12"/>
    </row>
    <row r="66" spans="1:7" ht="20.25" customHeight="1">
      <c r="A66" s="9" t="s">
        <v>51</v>
      </c>
      <c r="B66" s="10"/>
      <c r="E66" s="12">
        <v>-69526</v>
      </c>
      <c r="G66" s="12">
        <v>-57302</v>
      </c>
    </row>
    <row r="67" spans="1:7" ht="20.25" customHeight="1">
      <c r="A67" s="9" t="s">
        <v>52</v>
      </c>
      <c r="B67" s="10"/>
      <c r="E67" s="45">
        <v>-87</v>
      </c>
      <c r="G67" s="45">
        <v>393</v>
      </c>
    </row>
    <row r="68" spans="1:7" ht="20.25" customHeight="1">
      <c r="A68" s="9" t="s">
        <v>123</v>
      </c>
      <c r="B68" s="10"/>
      <c r="E68" s="12">
        <f>SUM(E59,E61:E67)</f>
        <v>-38308</v>
      </c>
      <c r="G68" s="12">
        <f>SUM(G59,G61:G67)</f>
        <v>-16985</v>
      </c>
    </row>
    <row r="69" spans="1:7" ht="20.25" customHeight="1">
      <c r="A69" s="9" t="s">
        <v>65</v>
      </c>
      <c r="B69" s="10"/>
      <c r="E69" s="12">
        <v>-1685</v>
      </c>
      <c r="G69" s="12">
        <v>-1440</v>
      </c>
    </row>
    <row r="70" spans="1:7" ht="20.25" customHeight="1">
      <c r="A70" s="15" t="s">
        <v>124</v>
      </c>
      <c r="B70" s="10"/>
      <c r="E70" s="16">
        <f>SUM(E69:E69)+E68</f>
        <v>-39993</v>
      </c>
      <c r="G70" s="16">
        <f>SUM(G69:G69)+G68</f>
        <v>-18425</v>
      </c>
    </row>
    <row r="71" spans="1:2" ht="20.25" customHeight="1">
      <c r="A71" s="7"/>
      <c r="B71" s="10"/>
    </row>
    <row r="72" spans="1:2" ht="20.25" customHeight="1">
      <c r="A72" s="17" t="s">
        <v>1</v>
      </c>
      <c r="B72" s="10"/>
    </row>
    <row r="73" ht="22.5" customHeight="1">
      <c r="G73" s="69" t="s">
        <v>92</v>
      </c>
    </row>
    <row r="74" spans="1:7" s="25" customFormat="1" ht="22.5" customHeight="1">
      <c r="A74" s="7" t="s">
        <v>73</v>
      </c>
      <c r="B74" s="7"/>
      <c r="C74" s="43"/>
      <c r="D74" s="7"/>
      <c r="E74" s="7"/>
      <c r="F74" s="7"/>
      <c r="G74" s="7"/>
    </row>
    <row r="75" ht="22.5" customHeight="1">
      <c r="A75" s="7" t="s">
        <v>69</v>
      </c>
    </row>
    <row r="76" spans="1:6" s="25" customFormat="1" ht="22.5" customHeight="1">
      <c r="A76" s="7" t="s">
        <v>132</v>
      </c>
      <c r="B76" s="26"/>
      <c r="C76" s="27"/>
      <c r="D76" s="26"/>
      <c r="E76" s="26"/>
      <c r="F76" s="26"/>
    </row>
    <row r="77" spans="1:7" s="25" customFormat="1" ht="22.5" customHeight="1">
      <c r="A77" s="18"/>
      <c r="B77" s="26"/>
      <c r="D77" s="26"/>
      <c r="E77" s="26"/>
      <c r="F77" s="26"/>
      <c r="G77" s="28" t="s">
        <v>94</v>
      </c>
    </row>
    <row r="78" spans="1:7" s="25" customFormat="1" ht="22.5" customHeight="1">
      <c r="A78" s="18"/>
      <c r="B78" s="26"/>
      <c r="C78" s="30"/>
      <c r="D78" s="26"/>
      <c r="E78" s="32">
        <v>2019</v>
      </c>
      <c r="F78" s="31"/>
      <c r="G78" s="33">
        <v>2018</v>
      </c>
    </row>
    <row r="79" ht="22.5" customHeight="1">
      <c r="A79" s="7" t="s">
        <v>53</v>
      </c>
    </row>
    <row r="80" spans="1:7" ht="22.5" customHeight="1">
      <c r="A80" s="18" t="s">
        <v>120</v>
      </c>
      <c r="E80" s="35">
        <v>35150</v>
      </c>
      <c r="G80" s="35">
        <v>29126</v>
      </c>
    </row>
    <row r="81" spans="1:7" ht="22.5" customHeight="1">
      <c r="A81" s="18" t="s">
        <v>114</v>
      </c>
      <c r="E81" s="14">
        <v>9</v>
      </c>
      <c r="G81" s="14">
        <v>13</v>
      </c>
    </row>
    <row r="82" spans="1:7" ht="22.5" customHeight="1">
      <c r="A82" s="19" t="s">
        <v>66</v>
      </c>
      <c r="E82" s="14">
        <v>-3518</v>
      </c>
      <c r="G82" s="14">
        <v>-5168</v>
      </c>
    </row>
    <row r="83" spans="1:7" ht="22.5" customHeight="1">
      <c r="A83" s="18" t="s">
        <v>115</v>
      </c>
      <c r="E83" s="46">
        <v>-214</v>
      </c>
      <c r="G83" s="46">
        <v>-248</v>
      </c>
    </row>
    <row r="84" spans="1:7" ht="22.5" customHeight="1">
      <c r="A84" s="18" t="s">
        <v>121</v>
      </c>
      <c r="E84" s="46">
        <v>0</v>
      </c>
      <c r="G84" s="46">
        <v>-2000</v>
      </c>
    </row>
    <row r="85" spans="1:7" ht="22.5" customHeight="1">
      <c r="A85" s="7" t="s">
        <v>125</v>
      </c>
      <c r="E85" s="16">
        <f>SUM(E80:E84)</f>
        <v>31427</v>
      </c>
      <c r="G85" s="16">
        <f>SUM(G80:G84)</f>
        <v>21723</v>
      </c>
    </row>
    <row r="86" spans="1:7" ht="22.5" customHeight="1">
      <c r="A86" s="7" t="s">
        <v>54</v>
      </c>
      <c r="E86" s="12"/>
      <c r="G86" s="12"/>
    </row>
    <row r="87" spans="1:7" ht="22.5" customHeight="1">
      <c r="A87" s="18" t="s">
        <v>67</v>
      </c>
      <c r="E87" s="12">
        <v>0</v>
      </c>
      <c r="G87" s="12">
        <v>-1</v>
      </c>
    </row>
    <row r="88" spans="1:7" ht="22.5" customHeight="1">
      <c r="A88" s="18" t="s">
        <v>138</v>
      </c>
      <c r="E88" s="12">
        <v>-9</v>
      </c>
      <c r="G88" s="12">
        <v>0</v>
      </c>
    </row>
    <row r="89" spans="1:7" ht="22.5" customHeight="1">
      <c r="A89" s="15" t="s">
        <v>90</v>
      </c>
      <c r="E89" s="16">
        <f>SUM(E87:E88)</f>
        <v>-9</v>
      </c>
      <c r="G89" s="16">
        <f>SUM(G87:G88)</f>
        <v>-1</v>
      </c>
    </row>
    <row r="90" spans="1:7" ht="22.5" customHeight="1">
      <c r="A90" s="15" t="s">
        <v>148</v>
      </c>
      <c r="E90" s="12">
        <f>SUM(E70,E85,E89)</f>
        <v>-8575</v>
      </c>
      <c r="G90" s="12">
        <f>SUM(G70,G85,G89)</f>
        <v>3297</v>
      </c>
    </row>
    <row r="91" spans="1:7" ht="22.5" customHeight="1">
      <c r="A91" s="9" t="s">
        <v>97</v>
      </c>
      <c r="E91" s="45">
        <v>45274</v>
      </c>
      <c r="G91" s="45">
        <v>33341</v>
      </c>
    </row>
    <row r="92" spans="1:7" ht="22.5" customHeight="1" thickBot="1">
      <c r="A92" s="15" t="s">
        <v>98</v>
      </c>
      <c r="E92" s="20">
        <f>SUM(E90:E91)</f>
        <v>36699</v>
      </c>
      <c r="G92" s="20">
        <f>SUM(G90:G91)</f>
        <v>36638</v>
      </c>
    </row>
    <row r="93" spans="1:7" ht="22.5" customHeight="1" thickTop="1">
      <c r="A93" s="18"/>
      <c r="E93" s="12"/>
      <c r="G93" s="12"/>
    </row>
    <row r="94" spans="1:7" ht="22.5" customHeight="1">
      <c r="A94" s="15" t="s">
        <v>85</v>
      </c>
      <c r="B94" s="18"/>
      <c r="C94" s="18"/>
      <c r="E94" s="12"/>
      <c r="G94" s="12"/>
    </row>
    <row r="95" spans="1:7" ht="22.5" customHeight="1">
      <c r="A95" s="9" t="s">
        <v>86</v>
      </c>
      <c r="B95" s="18"/>
      <c r="C95" s="18"/>
      <c r="E95" s="12"/>
      <c r="G95" s="12"/>
    </row>
    <row r="96" spans="1:7" ht="22.5" customHeight="1">
      <c r="A96" s="9" t="s">
        <v>87</v>
      </c>
      <c r="B96" s="18"/>
      <c r="C96" s="18"/>
      <c r="E96" s="12">
        <v>62</v>
      </c>
      <c r="G96" s="12">
        <v>59</v>
      </c>
    </row>
    <row r="97" spans="1:7" ht="22.5" customHeight="1">
      <c r="A97" s="9" t="s">
        <v>117</v>
      </c>
      <c r="B97" s="18"/>
      <c r="C97" s="18"/>
      <c r="E97" s="12">
        <v>68</v>
      </c>
      <c r="G97" s="12">
        <v>242</v>
      </c>
    </row>
    <row r="98" spans="1:7" ht="22.5" customHeight="1">
      <c r="A98" s="9" t="s">
        <v>143</v>
      </c>
      <c r="B98" s="18"/>
      <c r="C98" s="18"/>
      <c r="E98" s="12">
        <v>6</v>
      </c>
      <c r="G98" s="12">
        <v>0</v>
      </c>
    </row>
    <row r="99" spans="1:7" ht="22.5" customHeight="1">
      <c r="A99" s="9" t="s">
        <v>144</v>
      </c>
      <c r="B99" s="18"/>
      <c r="C99" s="18"/>
      <c r="E99" s="12">
        <v>191</v>
      </c>
      <c r="G99" s="12">
        <v>0</v>
      </c>
    </row>
    <row r="100" spans="1:7" ht="22.5" customHeight="1">
      <c r="A100" s="18"/>
      <c r="E100" s="34"/>
      <c r="G100" s="12"/>
    </row>
    <row r="101" spans="1:5" ht="22.5" customHeight="1">
      <c r="A101" s="17" t="s">
        <v>1</v>
      </c>
      <c r="E101" s="34"/>
    </row>
  </sheetData>
  <sheetProtection/>
  <printOptions horizontalCentered="1"/>
  <pageMargins left="0.9448818897637796" right="0.5118110236220472" top="0.9055118110236221" bottom="0.3937007874015748" header="0.5118110236220472" footer="0.1968503937007874"/>
  <pageSetup fitToHeight="0" horizontalDpi="600" verticalDpi="600" orientation="portrait" paperSize="9" scale="95" r:id="rId1"/>
  <rowBreaks count="2" manualBreakCount="2">
    <brk id="34" max="7" man="1"/>
    <brk id="7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view="pageBreakPreview" zoomScaleNormal="90" zoomScaleSheetLayoutView="100" workbookViewId="0" topLeftCell="A1">
      <selection activeCell="O18" sqref="O18"/>
    </sheetView>
  </sheetViews>
  <sheetFormatPr defaultColWidth="10.875" defaultRowHeight="23.25" customHeight="1"/>
  <cols>
    <col min="1" max="1" width="33.625" style="62" customWidth="1"/>
    <col min="2" max="2" width="1.25" style="62" customWidth="1"/>
    <col min="3" max="3" width="5.75390625" style="62" customWidth="1"/>
    <col min="4" max="4" width="13.75390625" style="62" customWidth="1"/>
    <col min="5" max="5" width="0.875" style="62" customWidth="1"/>
    <col min="6" max="6" width="13.75390625" style="62" customWidth="1"/>
    <col min="7" max="7" width="0.875" style="62" customWidth="1"/>
    <col min="8" max="8" width="13.75390625" style="62" customWidth="1"/>
    <col min="9" max="9" width="0.875" style="62" customWidth="1"/>
    <col min="10" max="10" width="13.75390625" style="62" customWidth="1"/>
    <col min="11" max="11" width="0.875" style="63" customWidth="1"/>
    <col min="12" max="12" width="13.75390625" style="62" customWidth="1"/>
    <col min="13" max="16384" width="10.875" style="62" customWidth="1"/>
  </cols>
  <sheetData>
    <row r="1" ht="23.25" customHeight="1">
      <c r="L1" s="68" t="s">
        <v>92</v>
      </c>
    </row>
    <row r="2" spans="1:12" s="51" customFormat="1" ht="23.25" customHeight="1">
      <c r="A2" s="64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51" customFormat="1" ht="23.2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51" customFormat="1" ht="23.25" customHeight="1">
      <c r="A4" s="64" t="s">
        <v>132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51" customFormat="1" ht="23.25" customHeight="1">
      <c r="A5" s="52"/>
      <c r="B5" s="53"/>
      <c r="C5" s="53"/>
      <c r="D5" s="53"/>
      <c r="E5" s="53"/>
      <c r="F5" s="53"/>
      <c r="G5" s="53"/>
      <c r="H5" s="53"/>
      <c r="I5" s="53"/>
      <c r="J5" s="54"/>
      <c r="K5" s="53"/>
      <c r="L5" s="54" t="s">
        <v>94</v>
      </c>
    </row>
    <row r="6" spans="1:10" s="55" customFormat="1" ht="23.25" customHeight="1">
      <c r="A6" s="56"/>
      <c r="B6" s="56"/>
      <c r="C6" s="56"/>
      <c r="H6" s="82" t="s">
        <v>60</v>
      </c>
      <c r="I6" s="82"/>
      <c r="J6" s="82"/>
    </row>
    <row r="7" spans="1:10" s="55" customFormat="1" ht="23.25" customHeight="1">
      <c r="A7" s="56"/>
      <c r="B7" s="56"/>
      <c r="C7" s="56"/>
      <c r="D7" s="55" t="s">
        <v>57</v>
      </c>
      <c r="E7" s="53"/>
      <c r="H7" s="75" t="s">
        <v>63</v>
      </c>
      <c r="I7" s="75"/>
      <c r="J7" s="75"/>
    </row>
    <row r="8" spans="1:10" s="55" customFormat="1" ht="23.25" customHeight="1">
      <c r="A8" s="56"/>
      <c r="B8" s="56"/>
      <c r="C8" s="56"/>
      <c r="D8" s="55" t="s">
        <v>56</v>
      </c>
      <c r="F8" s="55" t="s">
        <v>80</v>
      </c>
      <c r="H8" s="76" t="s">
        <v>104</v>
      </c>
      <c r="I8" s="75"/>
      <c r="J8" s="75"/>
    </row>
    <row r="9" spans="1:12" s="55" customFormat="1" ht="23.25" customHeight="1">
      <c r="A9" s="56"/>
      <c r="B9" s="58"/>
      <c r="C9" s="30"/>
      <c r="D9" s="57" t="s">
        <v>3</v>
      </c>
      <c r="F9" s="57" t="s">
        <v>81</v>
      </c>
      <c r="H9" s="57" t="s">
        <v>105</v>
      </c>
      <c r="J9" s="59" t="s">
        <v>64</v>
      </c>
      <c r="L9" s="57" t="s">
        <v>2</v>
      </c>
    </row>
    <row r="10" spans="1:12" s="51" customFormat="1" ht="23.25" customHeight="1">
      <c r="A10" s="64" t="s">
        <v>119</v>
      </c>
      <c r="B10" s="52"/>
      <c r="C10" s="52"/>
      <c r="D10" s="60">
        <v>200000</v>
      </c>
      <c r="E10" s="60"/>
      <c r="F10" s="60">
        <v>39810</v>
      </c>
      <c r="G10" s="60"/>
      <c r="H10" s="60">
        <v>12289</v>
      </c>
      <c r="I10" s="60"/>
      <c r="J10" s="60">
        <v>49385</v>
      </c>
      <c r="K10" s="60"/>
      <c r="L10" s="60">
        <f>SUM(D10:J10)</f>
        <v>301484</v>
      </c>
    </row>
    <row r="11" spans="1:12" s="51" customFormat="1" ht="23.25" customHeight="1">
      <c r="A11" s="74" t="s">
        <v>112</v>
      </c>
      <c r="B11" s="52"/>
      <c r="C11" s="78"/>
      <c r="D11" s="60"/>
      <c r="E11" s="60"/>
      <c r="F11" s="60"/>
      <c r="G11" s="60"/>
      <c r="H11" s="60"/>
      <c r="I11" s="60"/>
      <c r="J11" s="60"/>
      <c r="K11" s="60"/>
      <c r="L11" s="60"/>
    </row>
    <row r="12" spans="1:12" s="71" customFormat="1" ht="23.25" customHeight="1">
      <c r="A12" s="74" t="s">
        <v>113</v>
      </c>
      <c r="B12" s="74"/>
      <c r="C12" s="74"/>
      <c r="D12" s="72">
        <v>0</v>
      </c>
      <c r="E12" s="60"/>
      <c r="F12" s="72">
        <v>0</v>
      </c>
      <c r="G12" s="60"/>
      <c r="H12" s="72">
        <v>0</v>
      </c>
      <c r="I12" s="60"/>
      <c r="J12" s="72">
        <f>'pl&amp;cf'!G23</f>
        <v>9213</v>
      </c>
      <c r="K12" s="60"/>
      <c r="L12" s="72">
        <f>SUM(D12:J12)</f>
        <v>9213</v>
      </c>
    </row>
    <row r="13" spans="1:12" s="51" customFormat="1" ht="23.25" customHeight="1" thickBot="1">
      <c r="A13" s="64" t="s">
        <v>118</v>
      </c>
      <c r="B13" s="52"/>
      <c r="C13" s="52"/>
      <c r="D13" s="70">
        <f>SUM(D10:D12)</f>
        <v>200000</v>
      </c>
      <c r="E13" s="60"/>
      <c r="F13" s="70">
        <f>SUM(F10:F12)</f>
        <v>39810</v>
      </c>
      <c r="G13" s="60"/>
      <c r="H13" s="70">
        <f>SUM(H10:H12)</f>
        <v>12289</v>
      </c>
      <c r="I13" s="60"/>
      <c r="J13" s="70">
        <f>SUM(J10:J12)</f>
        <v>58598</v>
      </c>
      <c r="K13" s="60"/>
      <c r="L13" s="70">
        <f>SUM(L10:L12)</f>
        <v>310697</v>
      </c>
    </row>
    <row r="14" s="61" customFormat="1" ht="23.25" customHeight="1" thickTop="1">
      <c r="K14" s="60"/>
    </row>
    <row r="15" spans="1:12" s="51" customFormat="1" ht="23.25" customHeight="1">
      <c r="A15" s="64" t="s">
        <v>133</v>
      </c>
      <c r="B15" s="52"/>
      <c r="C15" s="52"/>
      <c r="D15" s="60">
        <v>200000</v>
      </c>
      <c r="E15" s="60"/>
      <c r="F15" s="60">
        <v>39810</v>
      </c>
      <c r="G15" s="60"/>
      <c r="H15" s="60">
        <v>14550</v>
      </c>
      <c r="I15" s="60"/>
      <c r="J15" s="60">
        <v>74359</v>
      </c>
      <c r="K15" s="60"/>
      <c r="L15" s="60">
        <f>SUM(D15:J15)</f>
        <v>328719</v>
      </c>
    </row>
    <row r="16" spans="1:12" s="51" customFormat="1" ht="23.25" customHeight="1">
      <c r="A16" s="74" t="s">
        <v>112</v>
      </c>
      <c r="B16" s="52"/>
      <c r="C16" s="78"/>
      <c r="D16" s="60"/>
      <c r="E16" s="60"/>
      <c r="F16" s="60"/>
      <c r="G16" s="60"/>
      <c r="H16" s="60"/>
      <c r="I16" s="60"/>
      <c r="J16" s="60"/>
      <c r="K16" s="60"/>
      <c r="L16" s="60"/>
    </row>
    <row r="17" spans="1:12" s="71" customFormat="1" ht="23.25" customHeight="1">
      <c r="A17" s="74" t="s">
        <v>113</v>
      </c>
      <c r="B17" s="74"/>
      <c r="C17" s="74"/>
      <c r="D17" s="72">
        <v>0</v>
      </c>
      <c r="E17" s="60"/>
      <c r="F17" s="72">
        <v>0</v>
      </c>
      <c r="G17" s="60"/>
      <c r="H17" s="72">
        <v>0</v>
      </c>
      <c r="I17" s="60"/>
      <c r="J17" s="72">
        <f>'pl&amp;cf'!E23</f>
        <v>14919</v>
      </c>
      <c r="K17" s="60"/>
      <c r="L17" s="72">
        <f>SUM(D17:J17)</f>
        <v>14919</v>
      </c>
    </row>
    <row r="18" spans="1:12" s="51" customFormat="1" ht="23.25" customHeight="1" thickBot="1">
      <c r="A18" s="64" t="s">
        <v>134</v>
      </c>
      <c r="B18" s="52"/>
      <c r="C18" s="52"/>
      <c r="D18" s="70">
        <f>SUM(D15:D17)</f>
        <v>200000</v>
      </c>
      <c r="E18" s="60"/>
      <c r="F18" s="70">
        <f>SUM(F15:F17)</f>
        <v>39810</v>
      </c>
      <c r="G18" s="60"/>
      <c r="H18" s="70">
        <f>SUM(H15:H17)</f>
        <v>14550</v>
      </c>
      <c r="I18" s="60"/>
      <c r="J18" s="70">
        <f>SUM(J15:J17)</f>
        <v>89278</v>
      </c>
      <c r="K18" s="60"/>
      <c r="L18" s="70">
        <f>SUM(L15:L17)</f>
        <v>343638</v>
      </c>
    </row>
    <row r="19" ht="23.25" customHeight="1" thickTop="1"/>
    <row r="20" ht="23.25" customHeight="1">
      <c r="A20" s="62" t="s">
        <v>1</v>
      </c>
    </row>
  </sheetData>
  <sheetProtection/>
  <mergeCells count="1">
    <mergeCell ref="H6:J6"/>
  </mergeCells>
  <printOptions horizontalCentered="1"/>
  <pageMargins left="0.7480314960629921" right="0.1968503937007874" top="0.7874015748031497" bottom="0.3937007874015748" header="0.1968503937007874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Julalak Auttajariyakul</cp:lastModifiedBy>
  <cp:lastPrinted>2019-05-07T08:28:32Z</cp:lastPrinted>
  <dcterms:created xsi:type="dcterms:W3CDTF">1997-08-09T11:52:15Z</dcterms:created>
  <dcterms:modified xsi:type="dcterms:W3CDTF">2019-05-07T08:28:45Z</dcterms:modified>
  <cp:category/>
  <cp:version/>
  <cp:contentType/>
  <cp:contentStatus/>
</cp:coreProperties>
</file>