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25" yWindow="65431" windowWidth="10800" windowHeight="9885" firstSheet="2" activeTab="2"/>
  </bookViews>
  <sheets>
    <sheet name="NAV000" sheetId="1" state="hidden" r:id="rId1"/>
    <sheet name="NAV001" sheetId="2" state="hidden" r:id="rId2"/>
    <sheet name="BS (2)" sheetId="3" r:id="rId3"/>
    <sheet name="pl&amp;cf" sheetId="4" r:id="rId4"/>
    <sheet name="CE (2)" sheetId="5" r:id="rId5"/>
    <sheet name="000" sheetId="6" state="veryHidden" r:id="rId6"/>
  </sheets>
  <definedNames>
    <definedName name="_xlnm.Print_Area" localSheetId="2">'BS (2)'!$A$1:$H$64</definedName>
    <definedName name="_xlnm.Print_Area" localSheetId="3">'pl&amp;cf'!$A$1:$G$95</definedName>
  </definedNames>
  <calcPr fullCalcOnLoad="1"/>
</workbook>
</file>

<file path=xl/sharedStrings.xml><?xml version="1.0" encoding="utf-8"?>
<sst xmlns="http://schemas.openxmlformats.org/spreadsheetml/2006/main" count="179" uniqueCount="142">
  <si>
    <t>Note</t>
  </si>
  <si>
    <t>The accompanying notes are an integral part of the financial statements.</t>
  </si>
  <si>
    <t>Total</t>
  </si>
  <si>
    <t>share capital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</si>
  <si>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</si>
  <si>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</si>
  <si>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</si>
  <si>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</si>
  <si>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</si>
  <si>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</si>
  <si>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</si>
  <si>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</si>
  <si>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</si>
  <si>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</si>
  <si>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</si>
  <si>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</si>
  <si>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</si>
  <si>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</si>
  <si>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</si>
  <si>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</si>
  <si>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</si>
  <si>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</si>
  <si>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</si>
  <si>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</si>
  <si>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</si>
  <si>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</si>
  <si>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</si>
  <si>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</si>
  <si>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</si>
  <si>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</si>
  <si>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</si>
  <si>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</si>
  <si>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</si>
  <si>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</si>
  <si>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</si>
  <si>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</si>
  <si>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Selling expenses</t>
  </si>
  <si>
    <t>Other non-current assets</t>
  </si>
  <si>
    <t xml:space="preserve">Statement of financial position </t>
  </si>
  <si>
    <t>Leasehold right</t>
  </si>
  <si>
    <t>Statement of financial position (continued)</t>
  </si>
  <si>
    <t>Statement of changes in shareholders' equity</t>
  </si>
  <si>
    <t>Cash flows from operating activities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</si>
  <si>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</si>
  <si>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</si>
  <si>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</si>
  <si>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</si>
  <si>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</si>
  <si>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</si>
  <si>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</si>
  <si>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</si>
  <si>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</si>
  <si>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</si>
  <si>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</si>
  <si>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</si>
  <si>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</si>
  <si>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</si>
  <si>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Dividend paid</t>
  </si>
  <si>
    <t>Income tax payable</t>
  </si>
  <si>
    <t>Service income</t>
  </si>
  <si>
    <t>Income tax expenses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</si>
  <si>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</si>
  <si>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</si>
  <si>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</si>
  <si>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</si>
  <si>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</si>
  <si>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</si>
  <si>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</si>
  <si>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</si>
  <si>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</si>
  <si>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 xml:space="preserve">   Interest expenses</t>
  </si>
  <si>
    <t>Cash paid for income tax</t>
  </si>
  <si>
    <t>Cash received from interest income</t>
  </si>
  <si>
    <t>Acquisitions of equipment</t>
  </si>
  <si>
    <t>Net cash flows used in investing activities</t>
  </si>
  <si>
    <t>Cash paid for interest expenses</t>
  </si>
  <si>
    <t>Restricted bank deposits</t>
  </si>
  <si>
    <t>Weighted average number of ordinary shares (shares)</t>
  </si>
  <si>
    <t>Cash flow statement (continued)</t>
  </si>
  <si>
    <t>Cash flow statement</t>
  </si>
  <si>
    <t>Statement of comprehensive income</t>
  </si>
  <si>
    <t>Profit or loss</t>
  </si>
  <si>
    <t>S P V I Public Company Limited</t>
  </si>
  <si>
    <t>Current investments</t>
  </si>
  <si>
    <t>Deferred tax assets</t>
  </si>
  <si>
    <t xml:space="preserve">   Registered</t>
  </si>
  <si>
    <t xml:space="preserve">   400,000,000 ordinary shares of Baht 0.50 each</t>
  </si>
  <si>
    <t xml:space="preserve">   Issued and fully paid up</t>
  </si>
  <si>
    <t>Share premium</t>
  </si>
  <si>
    <t>Increase in current investments</t>
  </si>
  <si>
    <t>Share</t>
  </si>
  <si>
    <t>premium</t>
  </si>
  <si>
    <t xml:space="preserve">      net realisable value</t>
  </si>
  <si>
    <t xml:space="preserve">Cost of sales </t>
  </si>
  <si>
    <t>Cost of services</t>
  </si>
  <si>
    <t>(Unit: Thousand Baht)</t>
  </si>
  <si>
    <t>As at</t>
  </si>
  <si>
    <t>(Unaudited</t>
  </si>
  <si>
    <t>(Audited)</t>
  </si>
  <si>
    <t>but reviewed)</t>
  </si>
  <si>
    <t>Total comprehensive income for the period</t>
  </si>
  <si>
    <t>(Unaudited but reviewed)</t>
  </si>
  <si>
    <t>(Unit: Thousand Baht except earnings per share expressed in Baht)</t>
  </si>
  <si>
    <t>Non-cash related transaction</t>
  </si>
  <si>
    <t xml:space="preserve">   Dividend payable</t>
  </si>
  <si>
    <t>Cash and cash equivalents at beginning of period</t>
  </si>
  <si>
    <t>Cash and cash equivalents at end of period</t>
  </si>
  <si>
    <t>Supplemental disclosures of cash flows information:</t>
  </si>
  <si>
    <t>Dividend payable</t>
  </si>
  <si>
    <t>Other comprehensive income for the period</t>
  </si>
  <si>
    <t>Net cash flows from operating activities</t>
  </si>
  <si>
    <t>Net cash flows used in financing activities</t>
  </si>
  <si>
    <t>Equipment</t>
  </si>
  <si>
    <t>Balance as at 1 January 2015</t>
  </si>
  <si>
    <t>Increase in intangible asset</t>
  </si>
  <si>
    <t>- statutory</t>
  </si>
  <si>
    <t>reserve</t>
  </si>
  <si>
    <t xml:space="preserve">      in trading securities</t>
  </si>
  <si>
    <t xml:space="preserve">   Gain on disposals investments in trading securities</t>
  </si>
  <si>
    <t xml:space="preserve">   Loss on disposals/write-off of equipment</t>
  </si>
  <si>
    <t>Balance as at 1 January 2016</t>
  </si>
  <si>
    <t>31 December 2015</t>
  </si>
  <si>
    <t>For the three-month period ended 31 March 2016</t>
  </si>
  <si>
    <t>Balance as at 31 March 2015</t>
  </si>
  <si>
    <t>Balance as at 31 March 2016</t>
  </si>
  <si>
    <t>31 March 2016</t>
  </si>
  <si>
    <t>Intangible asset</t>
  </si>
  <si>
    <t>Profit (loss) before finance cost and income tax expenses</t>
  </si>
  <si>
    <t>Profit (loss) for the period</t>
  </si>
  <si>
    <t>Profit (loss)</t>
  </si>
  <si>
    <t>Profit (loss) before income tax expenses</t>
  </si>
  <si>
    <t>Basic earnings (loss) per share</t>
  </si>
  <si>
    <t xml:space="preserve">   Increase in allowance for doubtful accounts</t>
  </si>
  <si>
    <t xml:space="preserve">   Decrease in reduction of inventory to </t>
  </si>
  <si>
    <t xml:space="preserve">Proceeds from sales of equipment </t>
  </si>
  <si>
    <t>Profit (loss) before tax</t>
  </si>
  <si>
    <t xml:space="preserve">Adjustments to reconcile profit (loss) before tax to </t>
  </si>
  <si>
    <t>Net increase in cash and cash equivalents</t>
  </si>
  <si>
    <t xml:space="preserve">   Unrealised gain on change in value of current investments </t>
  </si>
  <si>
    <t>Total comprehensive income for</t>
  </si>
  <si>
    <t xml:space="preserve">   the period</t>
  </si>
  <si>
    <t xml:space="preserve">   Loss on write-off of inventory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</si>
</sst>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);\(#,##0.0\)"/>
    <numFmt numFmtId="192" formatCode="#,##0.000_);\(#,##0.000\)"/>
  </numFmts>
  <fonts count="4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>
      <alignment/>
      <protection/>
    </xf>
    <xf numFmtId="18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4" fillId="0" borderId="0">
      <alignment/>
      <protection/>
    </xf>
    <xf numFmtId="181" fontId="4" fillId="0" borderId="0">
      <alignment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6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7" fillId="0" borderId="0">
      <alignment/>
      <protection/>
    </xf>
    <xf numFmtId="183" fontId="8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12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center"/>
    </xf>
    <xf numFmtId="41" fontId="12" fillId="0" borderId="0" xfId="42" applyNumberFormat="1" applyFont="1" applyFill="1" applyBorder="1" applyAlignment="1">
      <alignment horizontal="right"/>
    </xf>
    <xf numFmtId="40" fontId="11" fillId="0" borderId="0" xfId="0" applyNumberFormat="1" applyFont="1" applyFill="1" applyAlignment="1">
      <alignment/>
    </xf>
    <xf numFmtId="41" fontId="12" fillId="0" borderId="13" xfId="42" applyNumberFormat="1" applyFont="1" applyFill="1" applyBorder="1" applyAlignment="1">
      <alignment/>
    </xf>
    <xf numFmtId="3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1" fontId="12" fillId="0" borderId="14" xfId="42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2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185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2" fillId="0" borderId="14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37" fontId="12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7" fontId="12" fillId="0" borderId="16" xfId="0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 horizontal="center"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41" fontId="12" fillId="0" borderId="14" xfId="0" applyNumberFormat="1" applyFont="1" applyFill="1" applyBorder="1" applyAlignment="1">
      <alignment/>
    </xf>
    <xf numFmtId="0" fontId="12" fillId="0" borderId="0" xfId="0" applyNumberFormat="1" applyFont="1" applyFill="1" applyBorder="1" applyAlignment="1" quotePrefix="1">
      <alignment horizontal="center"/>
    </xf>
    <xf numFmtId="37" fontId="12" fillId="0" borderId="12" xfId="0" applyNumberFormat="1" applyFont="1" applyFill="1" applyBorder="1" applyAlignment="1" quotePrefix="1">
      <alignment horizontal="center"/>
    </xf>
    <xf numFmtId="41" fontId="15" fillId="0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centerContinuous"/>
    </xf>
    <xf numFmtId="38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12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41" fontId="12" fillId="0" borderId="0" xfId="0" applyNumberFormat="1" applyFont="1" applyAlignment="1">
      <alignment horizontal="center"/>
    </xf>
    <xf numFmtId="41" fontId="12" fillId="0" borderId="12" xfId="0" applyNumberFormat="1" applyFont="1" applyBorder="1" applyAlignment="1">
      <alignment/>
    </xf>
    <xf numFmtId="41" fontId="12" fillId="0" borderId="14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 applyFill="1" applyAlignment="1">
      <alignment horizontal="right"/>
    </xf>
    <xf numFmtId="37" fontId="12" fillId="0" borderId="0" xfId="0" applyNumberFormat="1" applyFont="1" applyFill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 quotePrefix="1">
      <alignment horizontal="center"/>
    </xf>
    <xf numFmtId="39" fontId="12" fillId="0" borderId="16" xfId="0" applyNumberFormat="1" applyFont="1" applyFill="1" applyBorder="1" applyAlignment="1">
      <alignment/>
    </xf>
    <xf numFmtId="37" fontId="12" fillId="0" borderId="1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view="pageBreakPreview" zoomScaleSheetLayoutView="100" workbookViewId="0" topLeftCell="A1">
      <selection activeCell="A1" sqref="A1"/>
    </sheetView>
  </sheetViews>
  <sheetFormatPr defaultColWidth="10.875" defaultRowHeight="21" customHeight="1"/>
  <cols>
    <col min="1" max="1" width="40.75390625" style="35" customWidth="1"/>
    <col min="2" max="2" width="6.375" style="35" customWidth="1"/>
    <col min="3" max="3" width="5.75390625" style="28" customWidth="1"/>
    <col min="4" max="4" width="1.00390625" style="28" customWidth="1"/>
    <col min="5" max="5" width="18.375" style="28" customWidth="1"/>
    <col min="6" max="6" width="1.625" style="36" customWidth="1"/>
    <col min="7" max="7" width="16.75390625" style="36" customWidth="1"/>
    <col min="8" max="8" width="0.875" style="36" customWidth="1"/>
    <col min="9" max="16384" width="10.875" style="35" customWidth="1"/>
  </cols>
  <sheetData>
    <row r="1" spans="1:8" s="26" customFormat="1" ht="21" customHeight="1">
      <c r="A1" s="7" t="s">
        <v>82</v>
      </c>
      <c r="B1" s="24"/>
      <c r="C1" s="25"/>
      <c r="D1" s="25"/>
      <c r="E1" s="25"/>
      <c r="F1" s="24"/>
      <c r="G1" s="24"/>
      <c r="H1" s="24"/>
    </row>
    <row r="2" spans="1:8" s="26" customFormat="1" ht="21" customHeight="1">
      <c r="A2" s="7" t="s">
        <v>38</v>
      </c>
      <c r="B2" s="24"/>
      <c r="C2" s="25"/>
      <c r="D2" s="25"/>
      <c r="E2" s="25"/>
      <c r="F2" s="24"/>
      <c r="G2" s="24"/>
      <c r="H2" s="24"/>
    </row>
    <row r="3" spans="1:8" s="26" customFormat="1" ht="21" customHeight="1">
      <c r="A3" s="7"/>
      <c r="B3" s="24"/>
      <c r="C3" s="25"/>
      <c r="D3" s="25"/>
      <c r="E3" s="25"/>
      <c r="F3" s="24"/>
      <c r="G3" s="29" t="s">
        <v>95</v>
      </c>
      <c r="H3" s="24"/>
    </row>
    <row r="4" spans="1:8" s="26" customFormat="1" ht="21" customHeight="1">
      <c r="A4" s="7"/>
      <c r="B4" s="24"/>
      <c r="C4" s="25"/>
      <c r="D4" s="25"/>
      <c r="E4" s="28" t="s">
        <v>96</v>
      </c>
      <c r="F4" s="24"/>
      <c r="G4" s="28" t="s">
        <v>96</v>
      </c>
      <c r="H4" s="24"/>
    </row>
    <row r="5" spans="1:8" s="26" customFormat="1" ht="21" customHeight="1">
      <c r="A5" s="7"/>
      <c r="B5" s="24"/>
      <c r="C5" s="31" t="s">
        <v>0</v>
      </c>
      <c r="D5" s="25"/>
      <c r="E5" s="51" t="s">
        <v>125</v>
      </c>
      <c r="F5" s="32"/>
      <c r="G5" s="51" t="s">
        <v>121</v>
      </c>
      <c r="H5" s="24"/>
    </row>
    <row r="6" spans="1:8" s="28" customFormat="1" ht="21" customHeight="1">
      <c r="A6" s="30"/>
      <c r="D6" s="31"/>
      <c r="E6" s="76" t="s">
        <v>97</v>
      </c>
      <c r="F6" s="32"/>
      <c r="G6" s="76" t="s">
        <v>98</v>
      </c>
      <c r="H6" s="32"/>
    </row>
    <row r="7" spans="1:8" s="28" customFormat="1" ht="21" customHeight="1">
      <c r="A7" s="30"/>
      <c r="C7" s="31"/>
      <c r="D7" s="31"/>
      <c r="E7" s="76" t="s">
        <v>99</v>
      </c>
      <c r="F7" s="32"/>
      <c r="G7" s="76"/>
      <c r="H7" s="32"/>
    </row>
    <row r="8" ht="21" customHeight="1">
      <c r="A8" s="7" t="s">
        <v>7</v>
      </c>
    </row>
    <row r="9" ht="21" customHeight="1">
      <c r="A9" s="7" t="s">
        <v>8</v>
      </c>
    </row>
    <row r="10" spans="1:8" ht="21" customHeight="1">
      <c r="A10" s="19" t="s">
        <v>28</v>
      </c>
      <c r="C10" s="37">
        <v>4</v>
      </c>
      <c r="D10" s="37"/>
      <c r="E10" s="2">
        <v>33300</v>
      </c>
      <c r="F10" s="2"/>
      <c r="G10" s="2">
        <v>30211</v>
      </c>
      <c r="H10" s="2"/>
    </row>
    <row r="11" spans="1:8" ht="21" customHeight="1">
      <c r="A11" s="19" t="s">
        <v>83</v>
      </c>
      <c r="C11" s="37">
        <v>5</v>
      </c>
      <c r="D11" s="37"/>
      <c r="E11" s="2">
        <v>139982</v>
      </c>
      <c r="F11" s="2"/>
      <c r="G11" s="2">
        <v>103647</v>
      </c>
      <c r="H11" s="2"/>
    </row>
    <row r="12" spans="1:8" ht="21" customHeight="1">
      <c r="A12" s="19" t="s">
        <v>31</v>
      </c>
      <c r="C12" s="37">
        <v>6</v>
      </c>
      <c r="D12" s="37"/>
      <c r="E12" s="13">
        <v>19888</v>
      </c>
      <c r="F12" s="5"/>
      <c r="G12" s="13">
        <v>33098</v>
      </c>
      <c r="H12" s="5"/>
    </row>
    <row r="13" spans="1:8" ht="21" customHeight="1">
      <c r="A13" s="19" t="s">
        <v>34</v>
      </c>
      <c r="C13" s="37">
        <v>7</v>
      </c>
      <c r="D13" s="37"/>
      <c r="E13" s="2">
        <v>138858</v>
      </c>
      <c r="F13" s="2"/>
      <c r="G13" s="2">
        <v>168502</v>
      </c>
      <c r="H13" s="2"/>
    </row>
    <row r="14" spans="1:8" ht="21" customHeight="1">
      <c r="A14" s="19" t="s">
        <v>4</v>
      </c>
      <c r="C14" s="37">
        <v>8</v>
      </c>
      <c r="D14" s="37"/>
      <c r="E14" s="4">
        <v>3451</v>
      </c>
      <c r="F14" s="2"/>
      <c r="G14" s="4">
        <v>5346</v>
      </c>
      <c r="H14" s="2"/>
    </row>
    <row r="15" spans="1:8" ht="21" customHeight="1">
      <c r="A15" s="7" t="s">
        <v>9</v>
      </c>
      <c r="C15" s="37"/>
      <c r="D15" s="19"/>
      <c r="E15" s="23">
        <f>SUM(E10:E14)</f>
        <v>335479</v>
      </c>
      <c r="F15" s="2"/>
      <c r="G15" s="23">
        <f>SUM(G10:G14)</f>
        <v>340804</v>
      </c>
      <c r="H15" s="2"/>
    </row>
    <row r="16" spans="1:8" ht="21" customHeight="1">
      <c r="A16" s="7" t="s">
        <v>10</v>
      </c>
      <c r="C16" s="37"/>
      <c r="D16" s="19"/>
      <c r="E16" s="3"/>
      <c r="F16" s="2"/>
      <c r="G16" s="3"/>
      <c r="H16" s="2"/>
    </row>
    <row r="17" spans="1:8" ht="21" customHeight="1">
      <c r="A17" s="19" t="s">
        <v>76</v>
      </c>
      <c r="C17" s="37">
        <v>9</v>
      </c>
      <c r="D17" s="37"/>
      <c r="E17" s="3">
        <v>160</v>
      </c>
      <c r="F17" s="2"/>
      <c r="G17" s="3">
        <v>160</v>
      </c>
      <c r="H17" s="2"/>
    </row>
    <row r="18" spans="1:8" ht="21" customHeight="1">
      <c r="A18" s="19" t="s">
        <v>112</v>
      </c>
      <c r="C18" s="37">
        <v>10</v>
      </c>
      <c r="D18" s="37"/>
      <c r="E18" s="3">
        <v>40816</v>
      </c>
      <c r="F18" s="2"/>
      <c r="G18" s="3">
        <v>43596</v>
      </c>
      <c r="H18" s="2"/>
    </row>
    <row r="19" spans="1:8" ht="21" customHeight="1">
      <c r="A19" s="19" t="s">
        <v>126</v>
      </c>
      <c r="C19" s="37"/>
      <c r="D19" s="37"/>
      <c r="E19" s="3">
        <v>20273</v>
      </c>
      <c r="F19" s="2"/>
      <c r="G19" s="3">
        <v>21160</v>
      </c>
      <c r="H19" s="2"/>
    </row>
    <row r="20" spans="1:8" ht="21" customHeight="1">
      <c r="A20" s="19" t="s">
        <v>39</v>
      </c>
      <c r="C20" s="37"/>
      <c r="D20" s="37"/>
      <c r="E20" s="2">
        <v>7023</v>
      </c>
      <c r="F20" s="2"/>
      <c r="G20" s="2">
        <v>7137</v>
      </c>
      <c r="H20" s="2"/>
    </row>
    <row r="21" spans="1:8" ht="21" customHeight="1">
      <c r="A21" s="19" t="s">
        <v>37</v>
      </c>
      <c r="C21" s="37"/>
      <c r="D21" s="37"/>
      <c r="E21" s="2">
        <v>15186</v>
      </c>
      <c r="F21" s="2"/>
      <c r="G21" s="2">
        <v>15214</v>
      </c>
      <c r="H21" s="2"/>
    </row>
    <row r="22" spans="1:8" ht="21" customHeight="1">
      <c r="A22" s="19" t="s">
        <v>84</v>
      </c>
      <c r="C22" s="37"/>
      <c r="D22" s="37"/>
      <c r="E22" s="4">
        <v>4417</v>
      </c>
      <c r="F22" s="2"/>
      <c r="G22" s="4">
        <v>4599</v>
      </c>
      <c r="H22" s="2"/>
    </row>
    <row r="23" spans="1:8" ht="21" customHeight="1">
      <c r="A23" s="7" t="s">
        <v>11</v>
      </c>
      <c r="C23" s="38"/>
      <c r="D23" s="38"/>
      <c r="E23" s="4">
        <f>SUM(E17:E22)</f>
        <v>87875</v>
      </c>
      <c r="F23" s="39"/>
      <c r="G23" s="4">
        <f>SUM(G17:G22)</f>
        <v>91866</v>
      </c>
      <c r="H23" s="39"/>
    </row>
    <row r="24" spans="1:8" ht="21" customHeight="1" thickBot="1">
      <c r="A24" s="7" t="s">
        <v>12</v>
      </c>
      <c r="C24" s="38"/>
      <c r="D24" s="38"/>
      <c r="E24" s="52">
        <f>SUM(E15,E23)</f>
        <v>423354</v>
      </c>
      <c r="F24" s="39"/>
      <c r="G24" s="52">
        <f>SUM(G15,G23)</f>
        <v>432670</v>
      </c>
      <c r="H24" s="39"/>
    </row>
    <row r="25" spans="3:8" ht="21" customHeight="1" thickTop="1">
      <c r="C25" s="38"/>
      <c r="D25" s="38"/>
      <c r="E25" s="38"/>
      <c r="F25" s="35"/>
      <c r="G25" s="35"/>
      <c r="H25" s="35"/>
    </row>
    <row r="27" ht="21" customHeight="1">
      <c r="A27" s="35" t="s">
        <v>1</v>
      </c>
    </row>
    <row r="28" spans="1:8" s="26" customFormat="1" ht="21" customHeight="1">
      <c r="A28" s="7" t="s">
        <v>82</v>
      </c>
      <c r="B28" s="24"/>
      <c r="C28" s="25"/>
      <c r="D28" s="25"/>
      <c r="E28" s="25"/>
      <c r="F28" s="24"/>
      <c r="G28" s="24"/>
      <c r="H28" s="24"/>
    </row>
    <row r="29" spans="1:8" s="26" customFormat="1" ht="21" customHeight="1">
      <c r="A29" s="7" t="s">
        <v>40</v>
      </c>
      <c r="B29" s="24"/>
      <c r="C29" s="25"/>
      <c r="D29" s="25"/>
      <c r="E29" s="25"/>
      <c r="F29" s="24"/>
      <c r="G29" s="24"/>
      <c r="H29" s="24"/>
    </row>
    <row r="30" spans="1:8" s="26" customFormat="1" ht="21" customHeight="1">
      <c r="A30" s="7"/>
      <c r="B30" s="24"/>
      <c r="C30" s="25"/>
      <c r="D30" s="25"/>
      <c r="E30" s="25"/>
      <c r="F30" s="24"/>
      <c r="G30" s="29" t="s">
        <v>95</v>
      </c>
      <c r="H30" s="24"/>
    </row>
    <row r="31" spans="1:8" s="26" customFormat="1" ht="21" customHeight="1">
      <c r="A31" s="7"/>
      <c r="B31" s="24"/>
      <c r="C31" s="25"/>
      <c r="D31" s="25"/>
      <c r="E31" s="28" t="s">
        <v>96</v>
      </c>
      <c r="F31" s="24"/>
      <c r="G31" s="28" t="s">
        <v>96</v>
      </c>
      <c r="H31" s="24"/>
    </row>
    <row r="32" spans="1:8" s="26" customFormat="1" ht="21" customHeight="1">
      <c r="A32" s="7"/>
      <c r="B32" s="24"/>
      <c r="C32" s="31" t="s">
        <v>0</v>
      </c>
      <c r="D32" s="25"/>
      <c r="E32" s="51" t="s">
        <v>125</v>
      </c>
      <c r="F32" s="32"/>
      <c r="G32" s="51" t="s">
        <v>121</v>
      </c>
      <c r="H32" s="24"/>
    </row>
    <row r="33" spans="1:8" s="28" customFormat="1" ht="21" customHeight="1">
      <c r="A33" s="30"/>
      <c r="D33" s="31"/>
      <c r="E33" s="76" t="s">
        <v>97</v>
      </c>
      <c r="F33" s="32"/>
      <c r="G33" s="76" t="s">
        <v>98</v>
      </c>
      <c r="H33" s="32"/>
    </row>
    <row r="34" spans="1:8" s="28" customFormat="1" ht="21" customHeight="1">
      <c r="A34" s="30"/>
      <c r="C34" s="31"/>
      <c r="D34" s="31"/>
      <c r="E34" s="76" t="s">
        <v>99</v>
      </c>
      <c r="F34" s="32"/>
      <c r="G34" s="76"/>
      <c r="H34" s="32"/>
    </row>
    <row r="35" ht="21" customHeight="1">
      <c r="A35" s="7" t="s">
        <v>13</v>
      </c>
    </row>
    <row r="36" ht="21" customHeight="1">
      <c r="A36" s="7" t="s">
        <v>14</v>
      </c>
    </row>
    <row r="37" spans="1:8" ht="21" customHeight="1">
      <c r="A37" s="19" t="s">
        <v>32</v>
      </c>
      <c r="C37" s="38">
        <v>12</v>
      </c>
      <c r="D37" s="37"/>
      <c r="E37" s="1">
        <v>136825</v>
      </c>
      <c r="F37" s="20"/>
      <c r="G37" s="1">
        <v>143448</v>
      </c>
      <c r="H37" s="20"/>
    </row>
    <row r="38" spans="1:8" ht="21" customHeight="1">
      <c r="A38" s="19" t="s">
        <v>108</v>
      </c>
      <c r="C38" s="38"/>
      <c r="D38" s="37"/>
      <c r="E38" s="1">
        <v>38</v>
      </c>
      <c r="F38" s="20"/>
      <c r="G38" s="1">
        <v>39</v>
      </c>
      <c r="H38" s="20"/>
    </row>
    <row r="39" spans="1:8" ht="21" customHeight="1">
      <c r="A39" s="19" t="s">
        <v>58</v>
      </c>
      <c r="C39" s="38"/>
      <c r="D39" s="37"/>
      <c r="E39" s="1">
        <v>1160</v>
      </c>
      <c r="F39" s="20"/>
      <c r="G39" s="1">
        <v>1160</v>
      </c>
      <c r="H39" s="20"/>
    </row>
    <row r="40" spans="1:8" ht="21" customHeight="1">
      <c r="A40" s="19" t="s">
        <v>5</v>
      </c>
      <c r="C40" s="38"/>
      <c r="D40" s="37"/>
      <c r="E40" s="6">
        <v>1651</v>
      </c>
      <c r="F40" s="20"/>
      <c r="G40" s="6">
        <v>868</v>
      </c>
      <c r="H40" s="20"/>
    </row>
    <row r="41" spans="1:8" ht="21" customHeight="1">
      <c r="A41" s="7" t="s">
        <v>15</v>
      </c>
      <c r="C41" s="38"/>
      <c r="D41" s="37"/>
      <c r="E41" s="4">
        <f>SUM(E37:E40)</f>
        <v>139674</v>
      </c>
      <c r="F41" s="20"/>
      <c r="G41" s="4">
        <f>SUM(G37:G40)</f>
        <v>145515</v>
      </c>
      <c r="H41" s="20"/>
    </row>
    <row r="42" spans="1:8" ht="21" customHeight="1">
      <c r="A42" s="7" t="s">
        <v>16</v>
      </c>
      <c r="C42" s="38"/>
      <c r="D42" s="37"/>
      <c r="E42" s="2"/>
      <c r="F42" s="20"/>
      <c r="G42" s="2"/>
      <c r="H42" s="20"/>
    </row>
    <row r="43" spans="1:8" ht="21" customHeight="1">
      <c r="A43" s="19" t="s">
        <v>33</v>
      </c>
      <c r="C43" s="38"/>
      <c r="D43" s="37"/>
      <c r="E43" s="4">
        <v>8739</v>
      </c>
      <c r="F43" s="20"/>
      <c r="G43" s="4">
        <v>8476</v>
      </c>
      <c r="H43" s="20"/>
    </row>
    <row r="44" spans="1:8" ht="21" customHeight="1">
      <c r="A44" s="7" t="s">
        <v>17</v>
      </c>
      <c r="C44" s="38"/>
      <c r="D44" s="40"/>
      <c r="E44" s="4">
        <f>SUM(E43)</f>
        <v>8739</v>
      </c>
      <c r="F44" s="2"/>
      <c r="G44" s="4">
        <f>SUM(G43)</f>
        <v>8476</v>
      </c>
      <c r="H44" s="2"/>
    </row>
    <row r="45" spans="1:8" ht="21" customHeight="1">
      <c r="A45" s="7" t="s">
        <v>18</v>
      </c>
      <c r="C45" s="38"/>
      <c r="D45" s="40"/>
      <c r="E45" s="4">
        <f>SUM(E41+E44)</f>
        <v>148413</v>
      </c>
      <c r="F45" s="2"/>
      <c r="G45" s="4">
        <f>SUM(G41+G44)</f>
        <v>153991</v>
      </c>
      <c r="H45" s="2"/>
    </row>
    <row r="46" spans="1:8" ht="21" customHeight="1">
      <c r="A46" s="7" t="s">
        <v>19</v>
      </c>
      <c r="C46" s="38"/>
      <c r="D46" s="38"/>
      <c r="E46" s="2"/>
      <c r="F46" s="38"/>
      <c r="G46" s="35"/>
      <c r="H46" s="38"/>
    </row>
    <row r="47" spans="1:8" ht="21" customHeight="1">
      <c r="A47" s="19" t="s">
        <v>6</v>
      </c>
      <c r="C47" s="38"/>
      <c r="D47" s="38"/>
      <c r="E47" s="2"/>
      <c r="F47" s="38"/>
      <c r="G47" s="35"/>
      <c r="H47" s="38"/>
    </row>
    <row r="48" spans="1:5" ht="21" customHeight="1">
      <c r="A48" s="19" t="s">
        <v>85</v>
      </c>
      <c r="C48" s="38"/>
      <c r="D48" s="38"/>
      <c r="E48" s="2"/>
    </row>
    <row r="49" spans="1:8" ht="21" customHeight="1" thickBot="1">
      <c r="A49" s="19" t="s">
        <v>86</v>
      </c>
      <c r="C49" s="38"/>
      <c r="D49" s="38"/>
      <c r="E49" s="52">
        <v>200000</v>
      </c>
      <c r="F49" s="38"/>
      <c r="G49" s="52">
        <v>200000</v>
      </c>
      <c r="H49" s="38"/>
    </row>
    <row r="50" spans="1:8" ht="21" customHeight="1" thickTop="1">
      <c r="A50" s="19" t="s">
        <v>87</v>
      </c>
      <c r="C50" s="38"/>
      <c r="D50" s="38"/>
      <c r="E50" s="3"/>
      <c r="F50" s="38"/>
      <c r="G50" s="35"/>
      <c r="H50" s="38"/>
    </row>
    <row r="51" spans="1:8" ht="21" customHeight="1">
      <c r="A51" s="19" t="s">
        <v>86</v>
      </c>
      <c r="C51" s="38"/>
      <c r="D51" s="38"/>
      <c r="E51" s="2">
        <f>'CE (2)'!D19</f>
        <v>200000</v>
      </c>
      <c r="F51" s="38"/>
      <c r="G51" s="13">
        <f>SUM('CE (2)'!D16)</f>
        <v>200000</v>
      </c>
      <c r="H51" s="38"/>
    </row>
    <row r="52" spans="1:8" ht="21" customHeight="1">
      <c r="A52" s="19" t="s">
        <v>88</v>
      </c>
      <c r="C52" s="38"/>
      <c r="D52" s="38"/>
      <c r="E52" s="2">
        <f>SUM('CE (2)'!F19)</f>
        <v>39810</v>
      </c>
      <c r="F52" s="38"/>
      <c r="G52" s="13">
        <f>'CE (2)'!F16</f>
        <v>39810</v>
      </c>
      <c r="H52" s="38"/>
    </row>
    <row r="53" spans="1:8" ht="21" customHeight="1">
      <c r="A53" s="19" t="s">
        <v>65</v>
      </c>
      <c r="C53" s="38"/>
      <c r="D53" s="38"/>
      <c r="E53" s="2"/>
      <c r="F53" s="38"/>
      <c r="G53" s="13"/>
      <c r="H53" s="38"/>
    </row>
    <row r="54" spans="1:8" ht="21" customHeight="1">
      <c r="A54" s="19" t="s">
        <v>66</v>
      </c>
      <c r="C54" s="38">
        <v>13</v>
      </c>
      <c r="D54" s="37"/>
      <c r="E54" s="2">
        <f>SUM('CE (2)'!H19)</f>
        <v>10509</v>
      </c>
      <c r="F54" s="38"/>
      <c r="G54" s="13">
        <f>'CE (2)'!H16</f>
        <v>10509</v>
      </c>
      <c r="H54" s="38"/>
    </row>
    <row r="55" spans="1:8" ht="21" customHeight="1">
      <c r="A55" s="19" t="s">
        <v>67</v>
      </c>
      <c r="C55" s="38"/>
      <c r="D55" s="38"/>
      <c r="E55" s="4">
        <f>SUM('CE (2)'!J19)</f>
        <v>24622</v>
      </c>
      <c r="F55" s="38"/>
      <c r="G55" s="6">
        <f>'CE (2)'!J16</f>
        <v>28360</v>
      </c>
      <c r="H55" s="38"/>
    </row>
    <row r="56" spans="1:8" ht="21" customHeight="1">
      <c r="A56" s="7" t="s">
        <v>20</v>
      </c>
      <c r="C56" s="38"/>
      <c r="D56" s="38"/>
      <c r="E56" s="35">
        <f>SUM(E51:E55)</f>
        <v>274941</v>
      </c>
      <c r="F56" s="38"/>
      <c r="G56" s="35">
        <f>SUM(G51:G55)</f>
        <v>278679</v>
      </c>
      <c r="H56" s="38"/>
    </row>
    <row r="57" spans="1:8" ht="21" customHeight="1" thickBot="1">
      <c r="A57" s="7" t="s">
        <v>21</v>
      </c>
      <c r="C57" s="38"/>
      <c r="D57" s="38"/>
      <c r="E57" s="41">
        <f>SUM(E56+E45)</f>
        <v>423354</v>
      </c>
      <c r="F57" s="38"/>
      <c r="G57" s="41">
        <f>SUM(G56+G45)</f>
        <v>432670</v>
      </c>
      <c r="H57" s="38"/>
    </row>
    <row r="58" spans="2:8" ht="13.5" customHeight="1" thickTop="1">
      <c r="B58" s="38"/>
      <c r="C58" s="38"/>
      <c r="D58" s="38"/>
      <c r="E58" s="13"/>
      <c r="F58" s="42"/>
      <c r="G58" s="13"/>
      <c r="H58" s="42"/>
    </row>
    <row r="59" spans="1:8" ht="21" customHeight="1">
      <c r="A59" s="35" t="s">
        <v>1</v>
      </c>
      <c r="B59" s="38"/>
      <c r="C59" s="38"/>
      <c r="D59" s="38"/>
      <c r="E59" s="38"/>
      <c r="F59" s="19"/>
      <c r="G59" s="19"/>
      <c r="H59" s="19"/>
    </row>
    <row r="60" spans="2:8" ht="21" customHeight="1">
      <c r="B60" s="38"/>
      <c r="C60" s="38"/>
      <c r="D60" s="38"/>
      <c r="E60" s="38"/>
      <c r="F60" s="19"/>
      <c r="G60" s="19"/>
      <c r="H60" s="19"/>
    </row>
    <row r="61" spans="1:8" ht="14.25" customHeight="1">
      <c r="A61" s="43"/>
      <c r="B61" s="38"/>
      <c r="C61" s="38"/>
      <c r="D61" s="38"/>
      <c r="E61" s="38"/>
      <c r="F61" s="19"/>
      <c r="G61" s="19"/>
      <c r="H61" s="19"/>
    </row>
    <row r="62" ht="21" customHeight="1">
      <c r="C62" s="38"/>
    </row>
    <row r="63" spans="2:3" ht="21" customHeight="1">
      <c r="B63" s="26" t="s">
        <v>22</v>
      </c>
      <c r="C63" s="38"/>
    </row>
    <row r="64" spans="1:3" ht="21" customHeight="1">
      <c r="A64" s="43"/>
      <c r="C64" s="38"/>
    </row>
  </sheetData>
  <sheetProtection/>
  <printOptions horizontalCentered="1"/>
  <pageMargins left="0.93" right="0.75" top="0.9" bottom="0.75" header="0.5" footer="0.5"/>
  <pageSetup horizontalDpi="600" verticalDpi="600" orientation="portrait" paperSize="9" scale="90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showGridLines="0" view="pageBreakPreview" zoomScaleSheetLayoutView="100" workbookViewId="0" topLeftCell="A1">
      <selection activeCell="A4" sqref="A4"/>
    </sheetView>
  </sheetViews>
  <sheetFormatPr defaultColWidth="10.875" defaultRowHeight="23.25" customHeight="1"/>
  <cols>
    <col min="1" max="1" width="37.375" style="35" customWidth="1"/>
    <col min="2" max="2" width="12.00390625" style="35" customWidth="1"/>
    <col min="3" max="3" width="6.125" style="28" customWidth="1"/>
    <col min="4" max="4" width="1.75390625" style="36" customWidth="1"/>
    <col min="5" max="5" width="16.75390625" style="36" customWidth="1"/>
    <col min="6" max="6" width="1.75390625" style="36" customWidth="1"/>
    <col min="7" max="7" width="16.75390625" style="35" customWidth="1"/>
    <col min="8" max="8" width="1.25" style="35" customWidth="1"/>
    <col min="9" max="16384" width="10.875" style="35" customWidth="1"/>
  </cols>
  <sheetData>
    <row r="1" ht="23.25" customHeight="1">
      <c r="G1" s="75" t="s">
        <v>101</v>
      </c>
    </row>
    <row r="2" spans="1:7" s="26" customFormat="1" ht="23.25" customHeight="1">
      <c r="A2" s="7" t="s">
        <v>82</v>
      </c>
      <c r="B2" s="7"/>
      <c r="C2" s="44"/>
      <c r="D2" s="7"/>
      <c r="E2" s="7"/>
      <c r="F2" s="7"/>
      <c r="G2" s="7"/>
    </row>
    <row r="3" spans="1:7" s="26" customFormat="1" ht="23.25" customHeight="1">
      <c r="A3" s="7" t="s">
        <v>80</v>
      </c>
      <c r="B3" s="7"/>
      <c r="C3" s="44"/>
      <c r="D3" s="7"/>
      <c r="E3" s="7"/>
      <c r="F3" s="7"/>
      <c r="G3" s="7"/>
    </row>
    <row r="4" spans="1:6" s="26" customFormat="1" ht="23.25" customHeight="1">
      <c r="A4" s="7" t="s">
        <v>122</v>
      </c>
      <c r="B4" s="27"/>
      <c r="C4" s="28"/>
      <c r="D4" s="27"/>
      <c r="E4" s="27"/>
      <c r="F4" s="27"/>
    </row>
    <row r="5" spans="1:7" s="26" customFormat="1" ht="23.25" customHeight="1">
      <c r="A5" s="19"/>
      <c r="B5" s="27"/>
      <c r="D5" s="27"/>
      <c r="E5" s="27"/>
      <c r="F5" s="27"/>
      <c r="G5" s="29" t="s">
        <v>102</v>
      </c>
    </row>
    <row r="6" spans="1:7" s="26" customFormat="1" ht="23.25" customHeight="1">
      <c r="A6" s="19"/>
      <c r="B6" s="27"/>
      <c r="C6" s="31" t="s">
        <v>0</v>
      </c>
      <c r="D6" s="27"/>
      <c r="E6" s="33">
        <v>2016</v>
      </c>
      <c r="F6" s="32"/>
      <c r="G6" s="34">
        <v>2015</v>
      </c>
    </row>
    <row r="7" spans="1:7" s="28" customFormat="1" ht="23.25" customHeight="1">
      <c r="A7" s="7" t="s">
        <v>81</v>
      </c>
      <c r="C7" s="31"/>
      <c r="D7" s="32"/>
      <c r="E7" s="50"/>
      <c r="F7" s="32"/>
      <c r="G7" s="50"/>
    </row>
    <row r="8" ht="23.25" customHeight="1">
      <c r="A8" s="7" t="s">
        <v>24</v>
      </c>
    </row>
    <row r="9" spans="1:7" ht="23.25" customHeight="1">
      <c r="A9" s="19" t="s">
        <v>35</v>
      </c>
      <c r="C9" s="40"/>
      <c r="D9" s="5"/>
      <c r="E9" s="13">
        <v>410511</v>
      </c>
      <c r="F9" s="5"/>
      <c r="G9" s="13">
        <v>497973</v>
      </c>
    </row>
    <row r="10" spans="1:7" ht="23.25" customHeight="1">
      <c r="A10" s="19" t="s">
        <v>59</v>
      </c>
      <c r="C10" s="40"/>
      <c r="D10" s="5"/>
      <c r="E10" s="13">
        <v>4310</v>
      </c>
      <c r="F10" s="5"/>
      <c r="G10" s="13">
        <v>3725</v>
      </c>
    </row>
    <row r="11" spans="1:7" ht="23.25" customHeight="1">
      <c r="A11" s="19" t="s">
        <v>23</v>
      </c>
      <c r="C11" s="37">
        <v>14</v>
      </c>
      <c r="D11" s="5"/>
      <c r="E11" s="6">
        <v>3237</v>
      </c>
      <c r="F11" s="5"/>
      <c r="G11" s="6">
        <v>4020</v>
      </c>
    </row>
    <row r="12" spans="1:7" ht="23.25" customHeight="1">
      <c r="A12" s="7" t="s">
        <v>25</v>
      </c>
      <c r="C12" s="40"/>
      <c r="D12" s="5"/>
      <c r="E12" s="6">
        <f>SUM(E9:E11)</f>
        <v>418058</v>
      </c>
      <c r="F12" s="5"/>
      <c r="G12" s="6">
        <f>SUM(G9:G11)</f>
        <v>505718</v>
      </c>
    </row>
    <row r="13" spans="1:7" ht="23.25" customHeight="1">
      <c r="A13" s="7" t="s">
        <v>26</v>
      </c>
      <c r="C13" s="40"/>
      <c r="D13" s="5"/>
      <c r="E13" s="13"/>
      <c r="F13" s="5"/>
      <c r="G13" s="13"/>
    </row>
    <row r="14" spans="1:7" ht="23.25" customHeight="1">
      <c r="A14" s="19" t="s">
        <v>93</v>
      </c>
      <c r="C14" s="40"/>
      <c r="D14" s="5"/>
      <c r="E14" s="13">
        <v>362639</v>
      </c>
      <c r="F14" s="5"/>
      <c r="G14" s="13">
        <v>446975</v>
      </c>
    </row>
    <row r="15" spans="1:7" ht="23.25" customHeight="1">
      <c r="A15" s="19" t="s">
        <v>94</v>
      </c>
      <c r="C15" s="40"/>
      <c r="D15" s="5"/>
      <c r="E15" s="13">
        <v>1020</v>
      </c>
      <c r="F15" s="5"/>
      <c r="G15" s="13">
        <v>1076</v>
      </c>
    </row>
    <row r="16" spans="1:7" ht="23.25" customHeight="1">
      <c r="A16" s="19" t="s">
        <v>36</v>
      </c>
      <c r="C16" s="40"/>
      <c r="D16" s="5"/>
      <c r="E16" s="5">
        <v>33212</v>
      </c>
      <c r="F16" s="5"/>
      <c r="G16" s="5">
        <v>29865</v>
      </c>
    </row>
    <row r="17" spans="1:7" ht="23.25" customHeight="1">
      <c r="A17" s="19" t="s">
        <v>30</v>
      </c>
      <c r="C17" s="40"/>
      <c r="D17" s="5"/>
      <c r="E17" s="5">
        <v>24607</v>
      </c>
      <c r="F17" s="5"/>
      <c r="G17" s="5">
        <v>20116</v>
      </c>
    </row>
    <row r="18" spans="1:7" ht="23.25" customHeight="1">
      <c r="A18" s="7" t="s">
        <v>27</v>
      </c>
      <c r="C18" s="40"/>
      <c r="D18" s="5"/>
      <c r="E18" s="22">
        <f>SUM(E14:E17)</f>
        <v>421478</v>
      </c>
      <c r="F18" s="5"/>
      <c r="G18" s="22">
        <f>SUM(G14:G17)</f>
        <v>498032</v>
      </c>
    </row>
    <row r="19" spans="1:7" ht="23.25" customHeight="1">
      <c r="A19" s="7" t="s">
        <v>127</v>
      </c>
      <c r="C19" s="40"/>
      <c r="D19" s="5"/>
      <c r="E19" s="5">
        <f>E12-E18</f>
        <v>-3420</v>
      </c>
      <c r="F19" s="5"/>
      <c r="G19" s="5">
        <f>G12-G18</f>
        <v>7686</v>
      </c>
    </row>
    <row r="20" spans="1:7" ht="23.25" customHeight="1">
      <c r="A20" s="19" t="s">
        <v>29</v>
      </c>
      <c r="C20" s="40"/>
      <c r="D20" s="5"/>
      <c r="E20" s="6">
        <v>-136</v>
      </c>
      <c r="F20" s="5"/>
      <c r="G20" s="6">
        <v>-1119</v>
      </c>
    </row>
    <row r="21" spans="1:7" ht="23.25" customHeight="1">
      <c r="A21" s="7" t="s">
        <v>130</v>
      </c>
      <c r="C21" s="40"/>
      <c r="D21" s="5"/>
      <c r="E21" s="5">
        <f>SUM(E19:E20)</f>
        <v>-3556</v>
      </c>
      <c r="F21" s="5"/>
      <c r="G21" s="5">
        <f>SUM(G19:G20)</f>
        <v>6567</v>
      </c>
    </row>
    <row r="22" spans="1:7" ht="23.25" customHeight="1">
      <c r="A22" s="19" t="s">
        <v>60</v>
      </c>
      <c r="C22" s="37">
        <v>11</v>
      </c>
      <c r="D22" s="5"/>
      <c r="E22" s="6">
        <v>-182</v>
      </c>
      <c r="F22" s="5"/>
      <c r="G22" s="6">
        <v>-1331</v>
      </c>
    </row>
    <row r="23" spans="1:7" ht="23.25" customHeight="1">
      <c r="A23" s="7" t="s">
        <v>128</v>
      </c>
      <c r="C23" s="37"/>
      <c r="D23" s="5"/>
      <c r="E23" s="5">
        <f>SUM(E21:E22)</f>
        <v>-3738</v>
      </c>
      <c r="F23" s="5"/>
      <c r="G23" s="5">
        <f>SUM(G21:G22)</f>
        <v>5236</v>
      </c>
    </row>
    <row r="24" spans="1:7" ht="23.25" customHeight="1">
      <c r="A24" s="7" t="s">
        <v>109</v>
      </c>
      <c r="C24" s="37"/>
      <c r="D24" s="5"/>
      <c r="E24" s="5">
        <v>0</v>
      </c>
      <c r="F24" s="5"/>
      <c r="G24" s="5">
        <v>0</v>
      </c>
    </row>
    <row r="25" spans="1:7" ht="23.25" customHeight="1" thickBot="1">
      <c r="A25" s="7" t="s">
        <v>100</v>
      </c>
      <c r="C25" s="37"/>
      <c r="D25" s="5"/>
      <c r="E25" s="49">
        <f>SUM(E23:E24)</f>
        <v>-3738</v>
      </c>
      <c r="F25" s="5"/>
      <c r="G25" s="49">
        <f>SUM(G23:G24)</f>
        <v>5236</v>
      </c>
    </row>
    <row r="26" spans="1:7" ht="23.25" customHeight="1" thickTop="1">
      <c r="A26" s="19"/>
      <c r="C26" s="38"/>
      <c r="D26" s="38"/>
      <c r="G26" s="36"/>
    </row>
    <row r="27" spans="1:7" ht="23.25" customHeight="1">
      <c r="A27" s="7" t="s">
        <v>131</v>
      </c>
      <c r="C27" s="37">
        <v>16</v>
      </c>
      <c r="G27" s="36"/>
    </row>
    <row r="28" spans="1:7" ht="23.25" customHeight="1" thickBot="1">
      <c r="A28" s="19" t="s">
        <v>129</v>
      </c>
      <c r="C28" s="40"/>
      <c r="E28" s="79">
        <v>-0.01</v>
      </c>
      <c r="G28" s="79">
        <v>0.01</v>
      </c>
    </row>
    <row r="29" spans="1:7" ht="23.25" customHeight="1" thickTop="1">
      <c r="A29" s="19"/>
      <c r="C29" s="40"/>
      <c r="G29" s="36"/>
    </row>
    <row r="30" spans="1:7" ht="23.25" customHeight="1" thickBot="1">
      <c r="A30" s="19" t="s">
        <v>77</v>
      </c>
      <c r="C30" s="40"/>
      <c r="E30" s="45">
        <v>400000000</v>
      </c>
      <c r="G30" s="45">
        <v>400000000</v>
      </c>
    </row>
    <row r="31" spans="1:7" ht="23.25" customHeight="1" thickTop="1">
      <c r="A31" s="19"/>
      <c r="C31" s="38"/>
      <c r="D31" s="38"/>
      <c r="E31" s="38"/>
      <c r="F31" s="38"/>
      <c r="G31" s="36"/>
    </row>
    <row r="32" ht="23.25" customHeight="1">
      <c r="A32" s="35" t="s">
        <v>1</v>
      </c>
    </row>
    <row r="33" ht="21.75" customHeight="1">
      <c r="G33" s="75" t="s">
        <v>101</v>
      </c>
    </row>
    <row r="34" spans="1:7" s="26" customFormat="1" ht="21.75" customHeight="1">
      <c r="A34" s="7" t="s">
        <v>82</v>
      </c>
      <c r="B34" s="7"/>
      <c r="C34" s="44"/>
      <c r="D34" s="7"/>
      <c r="E34" s="7"/>
      <c r="F34" s="7"/>
      <c r="G34" s="7"/>
    </row>
    <row r="35" ht="21.75" customHeight="1">
      <c r="A35" s="7" t="s">
        <v>79</v>
      </c>
    </row>
    <row r="36" spans="1:6" s="26" customFormat="1" ht="21.75" customHeight="1">
      <c r="A36" s="7" t="s">
        <v>122</v>
      </c>
      <c r="B36" s="27"/>
      <c r="C36" s="28"/>
      <c r="D36" s="27"/>
      <c r="E36" s="27"/>
      <c r="F36" s="27"/>
    </row>
    <row r="37" spans="1:7" s="26" customFormat="1" ht="21.75" customHeight="1">
      <c r="A37" s="19"/>
      <c r="B37" s="27"/>
      <c r="D37" s="27"/>
      <c r="E37" s="27"/>
      <c r="F37" s="27"/>
      <c r="G37" s="29" t="s">
        <v>95</v>
      </c>
    </row>
    <row r="38" spans="1:7" s="26" customFormat="1" ht="21.75" customHeight="1">
      <c r="A38" s="19"/>
      <c r="B38" s="27"/>
      <c r="C38" s="31"/>
      <c r="D38" s="27"/>
      <c r="E38" s="33">
        <v>2016</v>
      </c>
      <c r="F38" s="32"/>
      <c r="G38" s="34">
        <v>2015</v>
      </c>
    </row>
    <row r="39" spans="1:2" ht="21.75" customHeight="1">
      <c r="A39" s="7" t="s">
        <v>42</v>
      </c>
      <c r="B39" s="8"/>
    </row>
    <row r="40" spans="1:7" ht="21.75" customHeight="1">
      <c r="A40" s="9" t="s">
        <v>135</v>
      </c>
      <c r="B40" s="10"/>
      <c r="E40" s="11">
        <f>SUM(E21)</f>
        <v>-3556</v>
      </c>
      <c r="G40" s="11">
        <f>SUM(G21)</f>
        <v>6567</v>
      </c>
    </row>
    <row r="41" spans="1:7" ht="21.75" customHeight="1">
      <c r="A41" s="9" t="s">
        <v>136</v>
      </c>
      <c r="B41" s="10"/>
      <c r="E41" s="12"/>
      <c r="G41" s="12"/>
    </row>
    <row r="42" spans="1:7" ht="21.75" customHeight="1">
      <c r="A42" s="9" t="s">
        <v>43</v>
      </c>
      <c r="B42" s="10"/>
      <c r="E42" s="13"/>
      <c r="G42" s="13"/>
    </row>
    <row r="43" spans="1:7" ht="21.75" customHeight="1">
      <c r="A43" s="9" t="s">
        <v>44</v>
      </c>
      <c r="B43" s="10"/>
      <c r="E43" s="12">
        <v>5114</v>
      </c>
      <c r="G43" s="12">
        <v>4191</v>
      </c>
    </row>
    <row r="44" spans="1:7" ht="21.75" customHeight="1">
      <c r="A44" s="9" t="s">
        <v>132</v>
      </c>
      <c r="B44" s="10"/>
      <c r="E44" s="12">
        <v>16</v>
      </c>
      <c r="G44" s="12">
        <v>108</v>
      </c>
    </row>
    <row r="45" spans="1:2" ht="21.75" customHeight="1">
      <c r="A45" s="9" t="s">
        <v>133</v>
      </c>
      <c r="B45" s="10"/>
    </row>
    <row r="46" spans="1:7" ht="21.75" customHeight="1">
      <c r="A46" s="9" t="s">
        <v>92</v>
      </c>
      <c r="B46" s="10"/>
      <c r="E46" s="14">
        <v>-1284</v>
      </c>
      <c r="F46" s="35"/>
      <c r="G46" s="14">
        <v>-187</v>
      </c>
    </row>
    <row r="47" spans="1:7" ht="21.75" customHeight="1">
      <c r="A47" s="9" t="s">
        <v>141</v>
      </c>
      <c r="B47" s="10"/>
      <c r="E47" s="14">
        <v>1257</v>
      </c>
      <c r="F47" s="35"/>
      <c r="G47" s="14">
        <v>0</v>
      </c>
    </row>
    <row r="48" spans="1:7" ht="21.75" customHeight="1">
      <c r="A48" s="9" t="s">
        <v>119</v>
      </c>
      <c r="B48" s="10"/>
      <c r="E48" s="14">
        <v>691</v>
      </c>
      <c r="G48" s="12">
        <v>0</v>
      </c>
    </row>
    <row r="49" spans="1:7" ht="21.75" customHeight="1">
      <c r="A49" s="9" t="s">
        <v>45</v>
      </c>
      <c r="B49" s="10"/>
      <c r="E49" s="12">
        <v>263</v>
      </c>
      <c r="G49" s="12">
        <v>186</v>
      </c>
    </row>
    <row r="50" spans="1:7" ht="21.75" customHeight="1">
      <c r="A50" s="9" t="s">
        <v>138</v>
      </c>
      <c r="B50" s="10"/>
      <c r="E50" s="12"/>
      <c r="G50" s="12"/>
    </row>
    <row r="51" spans="1:7" ht="21.75" customHeight="1">
      <c r="A51" s="9" t="s">
        <v>117</v>
      </c>
      <c r="B51" s="10"/>
      <c r="E51" s="12">
        <v>-7</v>
      </c>
      <c r="G51" s="12">
        <v>0</v>
      </c>
    </row>
    <row r="52" spans="1:7" ht="21.75" customHeight="1">
      <c r="A52" s="9" t="s">
        <v>118</v>
      </c>
      <c r="B52" s="10"/>
      <c r="E52" s="12">
        <v>-330</v>
      </c>
      <c r="G52" s="12">
        <v>0</v>
      </c>
    </row>
    <row r="53" spans="1:7" ht="21.75" customHeight="1">
      <c r="A53" s="9" t="s">
        <v>46</v>
      </c>
      <c r="B53" s="10"/>
      <c r="E53" s="12">
        <v>-124</v>
      </c>
      <c r="G53" s="12">
        <v>-127</v>
      </c>
    </row>
    <row r="54" spans="1:7" ht="21.75" customHeight="1">
      <c r="A54" s="9" t="s">
        <v>70</v>
      </c>
      <c r="B54" s="10"/>
      <c r="E54" s="46">
        <v>0</v>
      </c>
      <c r="G54" s="46">
        <v>5</v>
      </c>
    </row>
    <row r="55" spans="1:7" ht="21.75" customHeight="1">
      <c r="A55" s="9" t="s">
        <v>47</v>
      </c>
      <c r="B55" s="10"/>
      <c r="E55" s="14"/>
      <c r="G55" s="14"/>
    </row>
    <row r="56" spans="1:7" ht="21.75" customHeight="1">
      <c r="A56" s="9" t="s">
        <v>48</v>
      </c>
      <c r="B56" s="10"/>
      <c r="E56" s="15">
        <f>SUM(E40:E54)</f>
        <v>2040</v>
      </c>
      <c r="G56" s="15">
        <f>SUM(G40:G54)</f>
        <v>10743</v>
      </c>
    </row>
    <row r="57" spans="1:7" ht="21.75" customHeight="1">
      <c r="A57" s="9" t="s">
        <v>63</v>
      </c>
      <c r="B57" s="10"/>
      <c r="E57" s="13"/>
      <c r="G57" s="13"/>
    </row>
    <row r="58" spans="1:7" ht="21.75" customHeight="1">
      <c r="A58" s="9" t="s">
        <v>49</v>
      </c>
      <c r="B58" s="10"/>
      <c r="E58" s="12">
        <v>13273</v>
      </c>
      <c r="G58" s="12">
        <v>-10455</v>
      </c>
    </row>
    <row r="59" spans="1:7" ht="21.75" customHeight="1">
      <c r="A59" s="9" t="s">
        <v>50</v>
      </c>
      <c r="B59" s="10"/>
      <c r="E59" s="12">
        <v>29671</v>
      </c>
      <c r="G59" s="12">
        <v>37428</v>
      </c>
    </row>
    <row r="60" spans="1:7" ht="21.75" customHeight="1">
      <c r="A60" s="9" t="s">
        <v>51</v>
      </c>
      <c r="B60" s="10"/>
      <c r="E60" s="12">
        <v>2419</v>
      </c>
      <c r="G60" s="12">
        <v>807</v>
      </c>
    </row>
    <row r="61" spans="1:7" ht="21.75" customHeight="1">
      <c r="A61" s="9" t="s">
        <v>52</v>
      </c>
      <c r="B61" s="10"/>
      <c r="E61" s="12">
        <v>28</v>
      </c>
      <c r="G61" s="12">
        <v>-527</v>
      </c>
    </row>
    <row r="62" spans="1:7" ht="21.75" customHeight="1">
      <c r="A62" s="9" t="s">
        <v>64</v>
      </c>
      <c r="B62" s="10"/>
      <c r="E62" s="12"/>
      <c r="G62" s="12"/>
    </row>
    <row r="63" spans="1:7" ht="21.75" customHeight="1">
      <c r="A63" s="9" t="s">
        <v>53</v>
      </c>
      <c r="B63" s="10"/>
      <c r="E63" s="12">
        <v>-6433</v>
      </c>
      <c r="G63" s="12">
        <v>-20232</v>
      </c>
    </row>
    <row r="64" spans="1:7" ht="21.75" customHeight="1">
      <c r="A64" s="9" t="s">
        <v>54</v>
      </c>
      <c r="B64" s="10"/>
      <c r="E64" s="47">
        <v>783</v>
      </c>
      <c r="G64" s="47">
        <v>110</v>
      </c>
    </row>
    <row r="65" spans="1:7" ht="21.75" customHeight="1">
      <c r="A65" s="9" t="s">
        <v>42</v>
      </c>
      <c r="B65" s="10"/>
      <c r="E65" s="12">
        <f>SUM(E56,E58:E64)</f>
        <v>41781</v>
      </c>
      <c r="G65" s="12">
        <f>SUM(G56,G58:G64)</f>
        <v>17874</v>
      </c>
    </row>
    <row r="66" spans="1:7" ht="21.75" customHeight="1">
      <c r="A66" s="19" t="s">
        <v>72</v>
      </c>
      <c r="B66" s="8"/>
      <c r="E66" s="12">
        <v>45</v>
      </c>
      <c r="G66" s="12">
        <v>56</v>
      </c>
    </row>
    <row r="67" spans="1:7" ht="21.75" customHeight="1">
      <c r="A67" s="9" t="s">
        <v>71</v>
      </c>
      <c r="B67" s="10"/>
      <c r="E67" s="12">
        <v>-524</v>
      </c>
      <c r="G67" s="12">
        <v>-1113</v>
      </c>
    </row>
    <row r="68" spans="1:7" ht="21.75" customHeight="1">
      <c r="A68" s="16" t="s">
        <v>110</v>
      </c>
      <c r="B68" s="10"/>
      <c r="E68" s="17">
        <f>SUM(E66:E67)+E65</f>
        <v>41302</v>
      </c>
      <c r="G68" s="17">
        <f>SUM(G65:G67)</f>
        <v>16817</v>
      </c>
    </row>
    <row r="69" spans="1:2" ht="21.75" customHeight="1">
      <c r="A69" s="7"/>
      <c r="B69" s="10"/>
    </row>
    <row r="70" spans="1:2" ht="21.75" customHeight="1">
      <c r="A70" s="18" t="s">
        <v>1</v>
      </c>
      <c r="B70" s="10"/>
    </row>
    <row r="71" ht="23.25" customHeight="1">
      <c r="G71" s="75" t="s">
        <v>101</v>
      </c>
    </row>
    <row r="72" spans="1:7" s="26" customFormat="1" ht="23.25" customHeight="1">
      <c r="A72" s="7" t="s">
        <v>82</v>
      </c>
      <c r="B72" s="7"/>
      <c r="C72" s="44"/>
      <c r="D72" s="7"/>
      <c r="E72" s="7"/>
      <c r="F72" s="7"/>
      <c r="G72" s="7"/>
    </row>
    <row r="73" ht="23.25" customHeight="1">
      <c r="A73" s="7" t="s">
        <v>78</v>
      </c>
    </row>
    <row r="74" spans="1:6" s="26" customFormat="1" ht="23.25" customHeight="1">
      <c r="A74" s="7" t="s">
        <v>122</v>
      </c>
      <c r="B74" s="27"/>
      <c r="C74" s="28"/>
      <c r="D74" s="27"/>
      <c r="E74" s="27"/>
      <c r="F74" s="27"/>
    </row>
    <row r="75" spans="1:7" s="26" customFormat="1" ht="23.25" customHeight="1">
      <c r="A75" s="19"/>
      <c r="B75" s="27"/>
      <c r="D75" s="27"/>
      <c r="E75" s="27"/>
      <c r="F75" s="27"/>
      <c r="G75" s="29" t="s">
        <v>95</v>
      </c>
    </row>
    <row r="76" spans="1:7" s="26" customFormat="1" ht="23.25" customHeight="1">
      <c r="A76" s="19"/>
      <c r="B76" s="27"/>
      <c r="C76" s="31"/>
      <c r="D76" s="27"/>
      <c r="E76" s="33">
        <v>2016</v>
      </c>
      <c r="F76" s="32"/>
      <c r="G76" s="34">
        <v>2015</v>
      </c>
    </row>
    <row r="77" ht="23.25" customHeight="1">
      <c r="A77" s="7" t="s">
        <v>55</v>
      </c>
    </row>
    <row r="78" spans="1:7" ht="23.25" customHeight="1">
      <c r="A78" s="19" t="s">
        <v>89</v>
      </c>
      <c r="E78" s="15">
        <v>-35998</v>
      </c>
      <c r="F78" s="15"/>
      <c r="G78" s="36">
        <v>-27</v>
      </c>
    </row>
    <row r="79" spans="1:7" ht="23.25" customHeight="1">
      <c r="A79" s="20" t="s">
        <v>73</v>
      </c>
      <c r="E79" s="15">
        <v>-2000</v>
      </c>
      <c r="F79" s="15"/>
      <c r="G79" s="15">
        <v>-3041</v>
      </c>
    </row>
    <row r="80" spans="1:7" ht="23.25" customHeight="1">
      <c r="A80" s="19" t="s">
        <v>134</v>
      </c>
      <c r="E80" s="15">
        <v>21</v>
      </c>
      <c r="F80" s="15"/>
      <c r="G80" s="15">
        <v>0</v>
      </c>
    </row>
    <row r="81" spans="1:7" ht="23.25" customHeight="1">
      <c r="A81" s="19" t="s">
        <v>114</v>
      </c>
      <c r="E81" s="48">
        <v>-45</v>
      </c>
      <c r="G81" s="48">
        <v>-40</v>
      </c>
    </row>
    <row r="82" spans="1:7" ht="23.25" customHeight="1">
      <c r="A82" s="7" t="s">
        <v>74</v>
      </c>
      <c r="E82" s="17">
        <f>SUM(E78:E81)</f>
        <v>-38022</v>
      </c>
      <c r="G82" s="17">
        <f>SUM(G78:G81)</f>
        <v>-3108</v>
      </c>
    </row>
    <row r="83" spans="1:7" ht="23.25" customHeight="1">
      <c r="A83" s="7" t="s">
        <v>56</v>
      </c>
      <c r="E83" s="12"/>
      <c r="G83" s="12"/>
    </row>
    <row r="84" spans="1:7" ht="23.25" customHeight="1">
      <c r="A84" s="9" t="s">
        <v>75</v>
      </c>
      <c r="E84" s="12">
        <v>-190</v>
      </c>
      <c r="G84" s="12">
        <v>-5</v>
      </c>
    </row>
    <row r="85" spans="1:7" ht="23.25" customHeight="1">
      <c r="A85" s="9" t="s">
        <v>57</v>
      </c>
      <c r="E85" s="12">
        <v>-1</v>
      </c>
      <c r="G85" s="11">
        <v>0</v>
      </c>
    </row>
    <row r="86" spans="1:7" ht="23.25" customHeight="1">
      <c r="A86" s="16" t="s">
        <v>111</v>
      </c>
      <c r="E86" s="17">
        <f>SUM(E84:E85)</f>
        <v>-191</v>
      </c>
      <c r="G86" s="17">
        <f>SUM(G84:G85)</f>
        <v>-5</v>
      </c>
    </row>
    <row r="87" spans="1:7" ht="23.25" customHeight="1">
      <c r="A87" s="16" t="s">
        <v>137</v>
      </c>
      <c r="E87" s="12">
        <f>SUM(E68,E82,E86)</f>
        <v>3089</v>
      </c>
      <c r="G87" s="12">
        <f>SUM(G68,G82,G86)</f>
        <v>13704</v>
      </c>
    </row>
    <row r="88" spans="1:7" ht="23.25" customHeight="1">
      <c r="A88" s="9" t="s">
        <v>105</v>
      </c>
      <c r="E88" s="47">
        <v>30211</v>
      </c>
      <c r="G88" s="47">
        <v>127987</v>
      </c>
    </row>
    <row r="89" spans="1:7" ht="23.25" customHeight="1" thickBot="1">
      <c r="A89" s="16" t="s">
        <v>106</v>
      </c>
      <c r="E89" s="21">
        <f>SUM(E87:E88)</f>
        <v>33300</v>
      </c>
      <c r="G89" s="21">
        <f>SUM(G87:G88)</f>
        <v>141691</v>
      </c>
    </row>
    <row r="90" spans="1:7" ht="23.25" customHeight="1" thickTop="1">
      <c r="A90" s="19"/>
      <c r="E90" s="12"/>
      <c r="G90" s="12"/>
    </row>
    <row r="91" spans="1:7" ht="23.25" customHeight="1">
      <c r="A91" s="16" t="s">
        <v>107</v>
      </c>
      <c r="E91" s="12"/>
      <c r="G91" s="12"/>
    </row>
    <row r="92" spans="1:7" ht="23.25" customHeight="1">
      <c r="A92" s="9" t="s">
        <v>103</v>
      </c>
      <c r="E92" s="12"/>
      <c r="G92" s="12"/>
    </row>
    <row r="93" spans="1:7" ht="23.25" customHeight="1">
      <c r="A93" s="9" t="s">
        <v>104</v>
      </c>
      <c r="E93" s="12">
        <v>38</v>
      </c>
      <c r="G93" s="12">
        <v>8000</v>
      </c>
    </row>
    <row r="94" spans="1:7" ht="23.25" customHeight="1">
      <c r="A94" s="19"/>
      <c r="E94" s="12"/>
      <c r="G94" s="12"/>
    </row>
    <row r="95" ht="23.25" customHeight="1">
      <c r="A95" s="18" t="s">
        <v>1</v>
      </c>
    </row>
  </sheetData>
  <sheetProtection/>
  <printOptions horizontalCentered="1"/>
  <pageMargins left="0.93" right="0.75" top="0.9" bottom="0.75" header="0.5" footer="0.5"/>
  <pageSetup horizontalDpi="600" verticalDpi="600" orientation="portrait" paperSize="9" scale="90" r:id="rId1"/>
  <rowBreaks count="2" manualBreakCount="2">
    <brk id="32" max="6" man="1"/>
    <brk id="7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view="pageBreakPreview" zoomScaleNormal="90" zoomScaleSheetLayoutView="100" workbookViewId="0" topLeftCell="A4">
      <selection activeCell="F9" sqref="F9"/>
    </sheetView>
  </sheetViews>
  <sheetFormatPr defaultColWidth="10.875" defaultRowHeight="23.25" customHeight="1"/>
  <cols>
    <col min="1" max="1" width="31.625" style="72" customWidth="1"/>
    <col min="2" max="2" width="1.25" style="72" customWidth="1"/>
    <col min="3" max="3" width="5.625" style="72" customWidth="1"/>
    <col min="4" max="4" width="12.875" style="72" customWidth="1"/>
    <col min="5" max="5" width="0.875" style="72" customWidth="1"/>
    <col min="6" max="6" width="12.875" style="72" customWidth="1"/>
    <col min="7" max="7" width="0.875" style="72" customWidth="1"/>
    <col min="8" max="8" width="12.875" style="72" customWidth="1"/>
    <col min="9" max="9" width="0.875" style="72" customWidth="1"/>
    <col min="10" max="10" width="14.25390625" style="72" customWidth="1"/>
    <col min="11" max="11" width="0.875" style="73" customWidth="1"/>
    <col min="12" max="12" width="12.875" style="72" customWidth="1"/>
    <col min="13" max="16384" width="10.875" style="72" customWidth="1"/>
  </cols>
  <sheetData>
    <row r="1" ht="23.25" customHeight="1">
      <c r="L1" s="74" t="s">
        <v>101</v>
      </c>
    </row>
    <row r="2" spans="1:12" s="55" customFormat="1" ht="23.25" customHeight="1">
      <c r="A2" s="53" t="s">
        <v>82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5" customFormat="1" ht="23.25" customHeight="1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55" customFormat="1" ht="23.25" customHeight="1">
      <c r="A4" s="7" t="s">
        <v>122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55" customFormat="1" ht="23.25" customHeight="1">
      <c r="A5" s="56"/>
      <c r="B5" s="57"/>
      <c r="C5" s="57"/>
      <c r="D5" s="57"/>
      <c r="E5" s="57"/>
      <c r="F5" s="57"/>
      <c r="G5" s="57"/>
      <c r="H5" s="57"/>
      <c r="I5" s="57"/>
      <c r="J5" s="58"/>
      <c r="K5" s="57"/>
      <c r="L5" s="58" t="s">
        <v>95</v>
      </c>
    </row>
    <row r="6" spans="1:10" s="59" customFormat="1" ht="23.25" customHeight="1">
      <c r="A6" s="60"/>
      <c r="B6" s="60"/>
      <c r="C6" s="60"/>
      <c r="H6" s="80" t="s">
        <v>65</v>
      </c>
      <c r="I6" s="80"/>
      <c r="J6" s="80"/>
    </row>
    <row r="7" spans="1:10" s="59" customFormat="1" ht="23.25" customHeight="1">
      <c r="A7" s="60"/>
      <c r="B7" s="60"/>
      <c r="C7" s="60"/>
      <c r="D7" s="59" t="s">
        <v>62</v>
      </c>
      <c r="E7" s="57"/>
      <c r="H7" s="77" t="s">
        <v>68</v>
      </c>
      <c r="I7" s="77"/>
      <c r="J7" s="77"/>
    </row>
    <row r="8" spans="1:10" s="59" customFormat="1" ht="23.25" customHeight="1">
      <c r="A8" s="60"/>
      <c r="B8" s="60"/>
      <c r="C8" s="60"/>
      <c r="D8" s="59" t="s">
        <v>61</v>
      </c>
      <c r="F8" s="59" t="s">
        <v>90</v>
      </c>
      <c r="H8" s="78" t="s">
        <v>115</v>
      </c>
      <c r="I8" s="77"/>
      <c r="J8" s="77"/>
    </row>
    <row r="9" spans="1:12" s="59" customFormat="1" ht="23.25" customHeight="1">
      <c r="A9" s="60"/>
      <c r="B9" s="62"/>
      <c r="C9" s="31" t="s">
        <v>0</v>
      </c>
      <c r="D9" s="61" t="s">
        <v>3</v>
      </c>
      <c r="F9" s="61" t="s">
        <v>91</v>
      </c>
      <c r="H9" s="61" t="s">
        <v>116</v>
      </c>
      <c r="J9" s="63" t="s">
        <v>69</v>
      </c>
      <c r="L9" s="61" t="s">
        <v>2</v>
      </c>
    </row>
    <row r="10" spans="1:12" s="55" customFormat="1" ht="23.25" customHeight="1">
      <c r="A10" s="53" t="s">
        <v>113</v>
      </c>
      <c r="B10" s="64"/>
      <c r="C10" s="64"/>
      <c r="D10" s="65">
        <v>200000</v>
      </c>
      <c r="E10" s="65"/>
      <c r="F10" s="65">
        <v>39810</v>
      </c>
      <c r="G10" s="65"/>
      <c r="H10" s="65">
        <v>10075</v>
      </c>
      <c r="I10" s="65"/>
      <c r="J10" s="65">
        <v>29181</v>
      </c>
      <c r="K10" s="66"/>
      <c r="L10" s="65">
        <f>SUM(D10:J10)</f>
        <v>279066</v>
      </c>
    </row>
    <row r="11" spans="1:12" s="55" customFormat="1" ht="22.5" customHeight="1">
      <c r="A11" s="64" t="s">
        <v>57</v>
      </c>
      <c r="B11" s="64"/>
      <c r="C11" s="67">
        <v>15</v>
      </c>
      <c r="D11" s="65">
        <v>0</v>
      </c>
      <c r="E11" s="65"/>
      <c r="F11" s="65">
        <v>0</v>
      </c>
      <c r="G11" s="65"/>
      <c r="H11" s="65">
        <v>0</v>
      </c>
      <c r="I11" s="65"/>
      <c r="J11" s="65">
        <v>-8000</v>
      </c>
      <c r="K11" s="66"/>
      <c r="L11" s="65">
        <f>SUM(D11:J11)</f>
        <v>-8000</v>
      </c>
    </row>
    <row r="12" spans="1:12" s="55" customFormat="1" ht="22.5" customHeight="1">
      <c r="A12" s="64" t="s">
        <v>139</v>
      </c>
      <c r="B12" s="64"/>
      <c r="C12" s="67"/>
      <c r="D12" s="65"/>
      <c r="E12" s="65"/>
      <c r="F12" s="65"/>
      <c r="G12" s="65"/>
      <c r="H12" s="65"/>
      <c r="I12" s="65"/>
      <c r="J12" s="65"/>
      <c r="K12" s="66"/>
      <c r="L12" s="65"/>
    </row>
    <row r="13" spans="1:12" s="55" customFormat="1" ht="23.25" customHeight="1">
      <c r="A13" s="64" t="s">
        <v>140</v>
      </c>
      <c r="B13" s="64"/>
      <c r="C13" s="64"/>
      <c r="D13" s="68">
        <v>0</v>
      </c>
      <c r="E13" s="66"/>
      <c r="F13" s="68">
        <v>0</v>
      </c>
      <c r="G13" s="66"/>
      <c r="H13" s="68">
        <v>0</v>
      </c>
      <c r="I13" s="66"/>
      <c r="J13" s="65">
        <f>'pl&amp;cf'!G25</f>
        <v>5236</v>
      </c>
      <c r="K13" s="66"/>
      <c r="L13" s="69">
        <f>SUM(D13:J13)</f>
        <v>5236</v>
      </c>
    </row>
    <row r="14" spans="1:12" s="55" customFormat="1" ht="23.25" customHeight="1" thickBot="1">
      <c r="A14" s="53" t="s">
        <v>123</v>
      </c>
      <c r="B14" s="64"/>
      <c r="C14" s="64"/>
      <c r="D14" s="70">
        <f>SUM(D10:D13)</f>
        <v>200000</v>
      </c>
      <c r="E14" s="66"/>
      <c r="F14" s="70">
        <f>SUM(F10:F13)</f>
        <v>39810</v>
      </c>
      <c r="G14" s="66"/>
      <c r="H14" s="70">
        <f>SUM(H10:H13)</f>
        <v>10075</v>
      </c>
      <c r="I14" s="66"/>
      <c r="J14" s="70">
        <f>SUM(J10:J13)</f>
        <v>26417</v>
      </c>
      <c r="K14" s="66"/>
      <c r="L14" s="70">
        <f>SUM(L10:L13)</f>
        <v>276302</v>
      </c>
    </row>
    <row r="15" s="71" customFormat="1" ht="23.25" customHeight="1" thickTop="1">
      <c r="K15" s="65"/>
    </row>
    <row r="16" spans="1:12" s="55" customFormat="1" ht="23.25" customHeight="1">
      <c r="A16" s="53" t="s">
        <v>120</v>
      </c>
      <c r="B16" s="64"/>
      <c r="C16" s="64"/>
      <c r="D16" s="65">
        <v>200000</v>
      </c>
      <c r="E16" s="65"/>
      <c r="F16" s="65">
        <v>39810</v>
      </c>
      <c r="G16" s="65"/>
      <c r="H16" s="65">
        <v>10509</v>
      </c>
      <c r="I16" s="65"/>
      <c r="J16" s="65">
        <v>28360</v>
      </c>
      <c r="K16" s="66"/>
      <c r="L16" s="65">
        <f>SUM(D16:J16)</f>
        <v>278679</v>
      </c>
    </row>
    <row r="17" spans="1:12" s="55" customFormat="1" ht="23.25" customHeight="1">
      <c r="A17" s="64" t="s">
        <v>139</v>
      </c>
      <c r="B17" s="64"/>
      <c r="C17" s="64"/>
      <c r="D17" s="65"/>
      <c r="E17" s="65"/>
      <c r="F17" s="65"/>
      <c r="G17" s="65"/>
      <c r="H17" s="65"/>
      <c r="I17" s="65"/>
      <c r="J17" s="65"/>
      <c r="K17" s="66"/>
      <c r="L17" s="65"/>
    </row>
    <row r="18" spans="1:12" s="55" customFormat="1" ht="23.25" customHeight="1">
      <c r="A18" s="64" t="s">
        <v>140</v>
      </c>
      <c r="B18" s="64"/>
      <c r="C18" s="64"/>
      <c r="D18" s="65">
        <v>0</v>
      </c>
      <c r="E18" s="65"/>
      <c r="F18" s="65">
        <v>0</v>
      </c>
      <c r="G18" s="65"/>
      <c r="H18" s="65">
        <v>0</v>
      </c>
      <c r="I18" s="65"/>
      <c r="J18" s="65">
        <f>'pl&amp;cf'!E25</f>
        <v>-3738</v>
      </c>
      <c r="K18" s="66"/>
      <c r="L18" s="66">
        <f>SUM(D18:J18)</f>
        <v>-3738</v>
      </c>
    </row>
    <row r="19" spans="1:12" s="55" customFormat="1" ht="23.25" customHeight="1" thickBot="1">
      <c r="A19" s="53" t="s">
        <v>124</v>
      </c>
      <c r="B19" s="64"/>
      <c r="C19" s="64"/>
      <c r="D19" s="70">
        <f>SUM(D16:D18)</f>
        <v>200000</v>
      </c>
      <c r="E19" s="66"/>
      <c r="F19" s="70">
        <f>SUM(F16:F18)</f>
        <v>39810</v>
      </c>
      <c r="G19" s="66"/>
      <c r="H19" s="70">
        <f>SUM(H16:H18)</f>
        <v>10509</v>
      </c>
      <c r="I19" s="66"/>
      <c r="J19" s="70">
        <f>SUM(J16:J18)</f>
        <v>24622</v>
      </c>
      <c r="K19" s="66"/>
      <c r="L19" s="70">
        <f>SUM(L16:L18)</f>
        <v>274941</v>
      </c>
    </row>
    <row r="20" ht="23.25" customHeight="1" thickTop="1"/>
    <row r="21" ht="23.25" customHeight="1">
      <c r="A21" s="72" t="s">
        <v>1</v>
      </c>
    </row>
  </sheetData>
  <sheetProtection/>
  <mergeCells count="1">
    <mergeCell ref="H6:J6"/>
  </mergeCells>
  <printOptions horizontalCentered="1"/>
  <pageMargins left="0.93" right="0.1" top="0.9" bottom="0.75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Wanwimon Unanuya</cp:lastModifiedBy>
  <cp:lastPrinted>2016-04-29T08:50:42Z</cp:lastPrinted>
  <dcterms:created xsi:type="dcterms:W3CDTF">1997-08-09T11:52:15Z</dcterms:created>
  <dcterms:modified xsi:type="dcterms:W3CDTF">2016-05-03T10:07:17Z</dcterms:modified>
  <cp:category/>
  <cp:version/>
  <cp:contentType/>
  <cp:contentStatus/>
</cp:coreProperties>
</file>