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401" yWindow="120" windowWidth="10800" windowHeight="9090" firstSheet="1" activeTab="1"/>
  </bookViews>
  <sheets>
    <sheet name="000000" sheetId="1" state="veryHidden" r:id="rId1"/>
    <sheet name="BS" sheetId="2" r:id="rId2"/>
    <sheet name="PL" sheetId="3" r:id="rId3"/>
    <sheet name="ce (2)" sheetId="4" r:id="rId4"/>
    <sheet name="000" sheetId="5" state="veryHidden" r:id="rId5"/>
  </sheets>
  <definedNames>
    <definedName name="_xlnm.Print_Area" localSheetId="1">'BS'!$A$1:$G$64</definedName>
    <definedName name="_xlnm.Print_Area" localSheetId="2">'PL'!$A$1:$G$128</definedName>
  </definedNames>
  <calcPr fullCalcOnLoad="1"/>
</workbook>
</file>

<file path=xl/sharedStrings.xml><?xml version="1.0" encoding="utf-8"?>
<sst xmlns="http://schemas.openxmlformats.org/spreadsheetml/2006/main" count="211" uniqueCount="146">
  <si>
    <t>สินทรัพย์</t>
  </si>
  <si>
    <t>สินทรัพย์หมุนเวียน</t>
  </si>
  <si>
    <t>รวมสินทรัพย์หมุนเวียน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</si>
  <si>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</si>
  <si>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</si>
  <si>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t>หนี้สินหมุนเวียน</t>
  </si>
  <si>
    <t>รวมหนี้สินหมุนเวียน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</si>
  <si>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</si>
  <si>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</si>
  <si>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</si>
  <si>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กรรมการ</t>
  </si>
  <si>
    <t>สินทรัพย์ไม่หมุนเวียน</t>
  </si>
  <si>
    <t>รวมสินทรัพย์ไม่หมุนเวียน</t>
  </si>
  <si>
    <t>งบแสดงการเปลี่ยนแปลงส่วนของผู้ถือหุ้น</t>
  </si>
  <si>
    <t>ยังไม่ได้จัดสรร</t>
  </si>
  <si>
    <t>ทุนเรือนหุ้น</t>
  </si>
  <si>
    <t>ชำระแล้ว</t>
  </si>
  <si>
    <t>ที่ออกและ</t>
  </si>
  <si>
    <t>เงินสดและรายการเทียบเท่าเงินสด</t>
  </si>
  <si>
    <t>สินทรัพย์หมุนเวียนอื่น</t>
  </si>
  <si>
    <t>หนี้สินและส่วนของผู้ถือหุ้น</t>
  </si>
  <si>
    <t>หนี้สินหมุนเวียนอื่น</t>
  </si>
  <si>
    <t>รายได้</t>
  </si>
  <si>
    <t>รวมรายได้</t>
  </si>
  <si>
    <t>ค่าใช้จ่าย</t>
  </si>
  <si>
    <t>รวมค่าใช้จ่าย</t>
  </si>
  <si>
    <t>รายได้อื่น</t>
  </si>
  <si>
    <t>ค่าใช้จ่ายในการบริหาร</t>
  </si>
  <si>
    <t>ค่าใช้จ่ายในการขาย</t>
  </si>
  <si>
    <t>ค่าใช้จ่ายทางการเงิน</t>
  </si>
  <si>
    <t>งบแสดงฐานะการเงิน</t>
  </si>
  <si>
    <t>งบแสดงฐานะการเงิน (ต่อ)</t>
  </si>
  <si>
    <t>หนี้สินไม่หมุนเวียน</t>
  </si>
  <si>
    <t>สำรองผลประโยชน์ระยะยาวของพนักงาน</t>
  </si>
  <si>
    <t>รวมหนี้สินไม่หมุนเวียน</t>
  </si>
  <si>
    <t>รวมหนี้สิน</t>
  </si>
  <si>
    <t>หมายเหตุ</t>
  </si>
  <si>
    <t>ลูกหนี้การค้าและลูกหนี้อื่น</t>
  </si>
  <si>
    <t>สินค้าคงเหลือ</t>
  </si>
  <si>
    <t>อุปกรณ์</t>
  </si>
  <si>
    <t>เจ้าหนี้การค้าและเจ้าหนี้อื่น</t>
  </si>
  <si>
    <t>รายได้จากการขาย</t>
  </si>
  <si>
    <t>ต้นทุนขาย</t>
  </si>
  <si>
    <t>รวม</t>
  </si>
  <si>
    <t>สิทธิการเช่า</t>
  </si>
  <si>
    <t>สินทรัพย์ไม่หมุนเวียนอื่น</t>
  </si>
  <si>
    <t>งบกระแสเงินสด</t>
  </si>
  <si>
    <t>กระแสเงินสดจากกิจกรรมดำเนินงาน</t>
  </si>
  <si>
    <t xml:space="preserve">   ค่าเสื่อมราคาและค่าตัดจำหน่าย</t>
  </si>
  <si>
    <t xml:space="preserve">   สำรองผลประโยชน์ระยะยาวของพนักงาน</t>
  </si>
  <si>
    <t xml:space="preserve">   ดอกเบี้ยรับ</t>
  </si>
  <si>
    <t>กำไรจากการดำเนินงานก่อนการเปลี่ยนแปลงใน</t>
  </si>
  <si>
    <t xml:space="preserve">   สินทรัพย์และหนี้สินดำเนินงาน</t>
  </si>
  <si>
    <t xml:space="preserve">   ลูกหนี้การค้าและลูกหนี้อื่น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</si>
  <si>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</si>
  <si>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</si>
  <si>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</si>
  <si>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t xml:space="preserve">   เจ้าหนี้การค้าและเจ้าหนี้อื่น</t>
  </si>
  <si>
    <t xml:space="preserve">   หนี้สินหมุนเวียนอื่น</t>
  </si>
  <si>
    <t>จ่ายภาษีเงินได้</t>
  </si>
  <si>
    <t>งบกระแสเงินสด (ต่อ)</t>
  </si>
  <si>
    <t>กระแสเงินสดจากกิจกรรมลงทุน</t>
  </si>
  <si>
    <t>ดอกเบี้ยรับ</t>
  </si>
  <si>
    <t>กระแสเงินสดจากกิจกรรมจัดหาเงิน</t>
  </si>
  <si>
    <t>ภาษีเงินได้ค้างจ่าย</t>
  </si>
  <si>
    <t>รายได้จากการบริการ</t>
  </si>
  <si>
    <t>ต้นทุนบริการ</t>
  </si>
  <si>
    <t xml:space="preserve">   จากกิจกรรมดำเนินงาน:</t>
  </si>
  <si>
    <t>สินทรัพย์ดำเนินงาน(เพิ่มขึ้น)ลดลง:</t>
  </si>
  <si>
    <t>หนี้สินดำเนินงานเพิ่มขึ้น(ลดลง):</t>
  </si>
  <si>
    <t>กำไรสะสม</t>
  </si>
  <si>
    <t xml:space="preserve">   จัดสรรแล้ว - สำรองตามกฎหมาย</t>
  </si>
  <si>
    <t xml:space="preserve">   ยังไม่ได้จัดสรร</t>
  </si>
  <si>
    <t xml:space="preserve">   ค่าใช้จ่ายดอกเบี้ย</t>
  </si>
  <si>
    <t>ซื้ออุปกรณ์</t>
  </si>
  <si>
    <t>สินทรัพย์ไม่มีตัวตนเพิ่มขึ้น</t>
  </si>
  <si>
    <t>เงินสดสุทธิใช้ไปในกิจกรรมลงทุน</t>
  </si>
  <si>
    <t>เงินปันผลจ่าย</t>
  </si>
  <si>
    <t>จ่ายดอกเบี้ย</t>
  </si>
  <si>
    <t>เงินฝากธนาคารที่มีภาระค้ำประกัน</t>
  </si>
  <si>
    <t>จำนวนหุ้นสามัญถัวเฉลี่ยถ่วงน้ำหนัก (หุ้น)</t>
  </si>
  <si>
    <t>งบกำไรขาดทุนเบ็ดเสร็จ</t>
  </si>
  <si>
    <t>กำไรขาดทุน</t>
  </si>
  <si>
    <t>สำรองตามกฎหมาย</t>
  </si>
  <si>
    <t>จัดสรรแล้ว -</t>
  </si>
  <si>
    <t xml:space="preserve">บริษัท เอส พี วี ไอ จำกัด (มหาชน) </t>
  </si>
  <si>
    <t>เงินลงทุนชั่วคราว</t>
  </si>
  <si>
    <t>สินทรัพย์ภาษีเงินได้รอตัดบัญชี</t>
  </si>
  <si>
    <t xml:space="preserve">   ทุนจดทะเบียน</t>
  </si>
  <si>
    <t xml:space="preserve">       หุ้นสามัญ 400,000,000 หุ้น มูลค่าหุ้นละ 0.50 บาท</t>
  </si>
  <si>
    <t xml:space="preserve">   ทุนออกจำหน่ายและชำระเต็มมูลค่าแล้ว</t>
  </si>
  <si>
    <t>ส่วนเกินมูลค่าหุ้นสามัญ</t>
  </si>
  <si>
    <t>เงินลงทุนชั่วคราวเพิ่มขึ้น</t>
  </si>
  <si>
    <t>ส่วนเกิน</t>
  </si>
  <si>
    <t>มูลค่าหุ้นสามัญ</t>
  </si>
  <si>
    <t>(หน่วย: พันบาท)</t>
  </si>
  <si>
    <t>(ยังไม่ได้ตรวจสอบ</t>
  </si>
  <si>
    <t>(ตรวจสอบแล้ว)</t>
  </si>
  <si>
    <t>แต่สอบทานแล้ว)</t>
  </si>
  <si>
    <t xml:space="preserve">ณ วันที่ </t>
  </si>
  <si>
    <t>(ยังไม่ได้ตรวจสอบ แต่สอบทานแล้ว)</t>
  </si>
  <si>
    <t>กำไรขาดทุนเบ็ดเสร็จรวมสำหรับงวด</t>
  </si>
  <si>
    <t>เงินสดและรายการเทียบเท่าเงินสดต้นงวด</t>
  </si>
  <si>
    <t>เงินสดและรายการเทียบเท่าเงินสดปลายงวด</t>
  </si>
  <si>
    <t>ข้อมูลกระแสเงินสดเปิดเผยเพิ่มเติม</t>
  </si>
  <si>
    <t>รายการที่ไม่เกี่ยวข้องกับเงินสด</t>
  </si>
  <si>
    <t xml:space="preserve">   เงินปันผลค้างจ่าย</t>
  </si>
  <si>
    <t>เงินปันผลค้างจ่าย</t>
  </si>
  <si>
    <t>กำไรขาดทุนเบ็ดเสร็จอื่นสำหรับงวด</t>
  </si>
  <si>
    <t>เงินสดจากกิจกรรมดำเนินงาน</t>
  </si>
  <si>
    <t>เงินสดสุทธิจากกิจกรรมดำเนินงาน</t>
  </si>
  <si>
    <t>เงินสดสุทธิใช้ไปในกิจกรรมจัดหาเงิน</t>
  </si>
  <si>
    <t>ยอดคงเหลือ ณ วันที่ 1 มกราคม 2558</t>
  </si>
  <si>
    <t>เงินสดรับจากการจำหน่ายอุปกรณ์</t>
  </si>
  <si>
    <t xml:space="preserve">      ในหลักทรัพย์เพื่อค้า</t>
  </si>
  <si>
    <t xml:space="preserve">   กำไรจากการจำหน่ายเงินลงทุนชั่วคราว</t>
  </si>
  <si>
    <t>2559</t>
  </si>
  <si>
    <t>ยอดคงเหลือ ณ วันที่ 1 มกราคม 2559</t>
  </si>
  <si>
    <t>31 ธันวาคม 2558</t>
  </si>
  <si>
    <t xml:space="preserve">สินทรัพย์ไม่มีตัวตน </t>
  </si>
  <si>
    <t>จ่ายปันผล</t>
  </si>
  <si>
    <t>กำไร(ขาดทุน)ก่อนค่าใช้จ่ายทางการเงินและค่าใช้จ่ายภาษีเงินได้</t>
  </si>
  <si>
    <t>กำไร(ขาดทุน)สำหรับงวด</t>
  </si>
  <si>
    <t>กำไร(ขาดทุน)</t>
  </si>
  <si>
    <t>กำไร(ขาดทุน)ก่อนค่าใช้จ่ายภาษีเงินได้</t>
  </si>
  <si>
    <t>กำไร(ขาดทุน)ต่อหุ้นขั้นพื้นฐาน</t>
  </si>
  <si>
    <t>กำไร(ขาดทุน)ก่อนภาษี</t>
  </si>
  <si>
    <t xml:space="preserve">รายการปรับกระทบกำไร(ขาดทุน)ก่อนภาษีเป็นเงินสดรับ(จ่าย) </t>
  </si>
  <si>
    <t>สำหรับงวดหกเดือนสิ้นสุดวันที่ 30 มิถุนายน 2559</t>
  </si>
  <si>
    <t>ยอดคงเหลือ ณ วันที่ 30 มิถุนายน 2558</t>
  </si>
  <si>
    <t>ยอดคงเหลือ ณ วันที่ 30 มิถุนายน 2559</t>
  </si>
  <si>
    <t>30 มิถุนายน 2559</t>
  </si>
  <si>
    <t>สำหรับงวดสามเดือนสิ้นสุดวันที่ 30 มิถุนายน 2559</t>
  </si>
  <si>
    <t xml:space="preserve">   ตัดจำหน่ายหนี้สูญ</t>
  </si>
  <si>
    <t>กำไร(ขาดทุน)ก่อนค่าใช้จ่ายทางการเงินและ</t>
  </si>
  <si>
    <t xml:space="preserve">   ค่าเผื่อหนี้สงสัยจะสูญลดลง</t>
  </si>
  <si>
    <t xml:space="preserve">   ขาดทุน(กำไร)จากการจำหน่าย/ตัดจำหน่ายอุปกรณ์</t>
  </si>
  <si>
    <t xml:space="preserve">   กำไรจากการเปลี่ยนแปลงมูลค่าเงินลงทุนชั่วคราว</t>
  </si>
  <si>
    <t>เงินสดและรายการเทียบเท่าเงินสดเพิ่มขึ้น(ลดลง)สุทธิ</t>
  </si>
  <si>
    <t>(หน่วย: พันบาท ยกเว้นกำไร(ขาดทุน)ต่อหุ้นแสดงเป็นบาท)</t>
  </si>
  <si>
    <t xml:space="preserve">   รายได้ภาษีเงินได้</t>
  </si>
  <si>
    <t>กำไร(ขาดทุน)ก่อนรายได้ภาษีเงินได้</t>
  </si>
  <si>
    <t>รายได้ภาษีเงินได้</t>
  </si>
  <si>
    <t>รายได้(ค่าใช้จ่าย)ทางการเงิน</t>
  </si>
  <si>
    <t xml:space="preserve">   การปรับลดสินค้าเป็นมูลค่าสุทธิที่จะได้รับเพิ่มขึ้น</t>
  </si>
  <si>
    <t>รายได้(ค่าใช้จ่าย)ภาษีเงินได้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</si>
</sst>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&quot;ผ&quot;#,##0.00_);[Red]\(&quot;ผ&quot;#,##0.00\)"/>
    <numFmt numFmtId="187" formatCode="0.0%"/>
    <numFmt numFmtId="188" formatCode="dd\-mmm\-yy_)"/>
    <numFmt numFmtId="189" formatCode="0.00_)"/>
    <numFmt numFmtId="190" formatCode="#,##0.00\ &quot;F&quot;;\-#,##0.00\ &quot;F&quot;"/>
    <numFmt numFmtId="191" formatCode="_(* #,##0_);_(* \(#,##0\);_(* &quot;-&quot;??_);_(@_)"/>
    <numFmt numFmtId="192" formatCode="#,##0.0_);[Red]\(#,##0.0\)"/>
    <numFmt numFmtId="193" formatCode="###,###,###,##0.00"/>
    <numFmt numFmtId="194" formatCode="#,##0.00\ ;\-#,##0.00\ ;&quot; -&quot;00\ ;@\ "/>
    <numFmt numFmtId="195" formatCode="_-* #,##0.00_-;\-* #,##0.00_-;_-* \-??_-;_-@_-"/>
    <numFmt numFmtId="196" formatCode="###,##0.00"/>
    <numFmt numFmtId="197" formatCode="###,###,##0.00"/>
    <numFmt numFmtId="198" formatCode="###,###,###.00"/>
    <numFmt numFmtId="199" formatCode="#,##0.0;\-#,##0.0"/>
    <numFmt numFmtId="200" formatCode="#,##0.000;\-#,##0.000"/>
    <numFmt numFmtId="201" formatCode="B1mmm\-yy"/>
    <numFmt numFmtId="202" formatCode="#,##0.00_ ;[Red]\-#,##0.00\ "/>
    <numFmt numFmtId="203" formatCode="#,##0.000"/>
    <numFmt numFmtId="204" formatCode="#,##0.0"/>
    <numFmt numFmtId="205" formatCode="#,##0.000_ ;[Red]\-#,##0.000\ "/>
    <numFmt numFmtId="206" formatCode="#,##0.000_);[Red]\(#,##0.000\)"/>
    <numFmt numFmtId="207" formatCode="###,###,##0.00;\(###,###,##0.00\)"/>
    <numFmt numFmtId="208" formatCode="B1d\-mmm\-yy"/>
    <numFmt numFmtId="209" formatCode="mmmm\ d&quot;, &quot;yyyy"/>
    <numFmt numFmtId="210" formatCode="_(* #,##0.0_);_(* \(#,##0.0\);_(* &quot;-&quot;??_);_(@_)"/>
    <numFmt numFmtId="211" formatCode="_(* #,##0.0_);_(* \(#,##0.0\);_(* &quot;-&quot;_);_(@_)"/>
    <numFmt numFmtId="212" formatCode="_(* #,##0.00_);_(* \(#,##0.00\);_(* &quot;-&quot;_);_(@_)"/>
    <numFmt numFmtId="213" formatCode="#,##0_ ;[Red]\-#,##0\ "/>
    <numFmt numFmtId="214" formatCode="#,##0.0_ ;[Red]\-#,##0.0\ "/>
    <numFmt numFmtId="215" formatCode="0.00_ ;[Red]\-0.00\ "/>
    <numFmt numFmtId="216" formatCode="###,###,##0.000;\(###,###,##0.000\)"/>
    <numFmt numFmtId="217" formatCode="###,###,##0.0;\(###,###,##0.0\)"/>
    <numFmt numFmtId="218" formatCode="###,###,##0;\(###,###,##0\)"/>
    <numFmt numFmtId="219" formatCode="_-* #,##0.0_-;\-* #,##0.0_-;_-* &quot;-&quot;??_-;_-@_-"/>
    <numFmt numFmtId="220" formatCode="_-* #,##0_-;\-* #,##0_-;_-* &quot;-&quot;??_-;_-@_-"/>
    <numFmt numFmtId="221" formatCode="#,##0.0_);\(#,##0.0\)"/>
    <numFmt numFmtId="222" formatCode="#,##0.000_);\(#,##0.000\)"/>
    <numFmt numFmtId="223" formatCode="#,##0.0000_);\(#,##0.0000\)"/>
    <numFmt numFmtId="224" formatCode="#,##0.00000_);\(#,##0.00000\)"/>
  </numFmts>
  <fonts count="51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sz val="10"/>
      <name val="Arial"/>
      <family val="2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9"/>
      <color indexed="12"/>
      <name val="ApFont"/>
      <family val="0"/>
    </font>
    <font>
      <u val="single"/>
      <sz val="9"/>
      <color indexed="36"/>
      <name val="ApFont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8"/>
      <name val="Angsana New"/>
      <family val="1"/>
    </font>
    <font>
      <u val="single"/>
      <sz val="15"/>
      <name val="Angsana New"/>
      <family val="1"/>
    </font>
    <font>
      <u val="single"/>
      <sz val="15"/>
      <color indexed="8"/>
      <name val="Angsana New"/>
      <family val="1"/>
    </font>
    <font>
      <i/>
      <sz val="15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5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" fontId="0" fillId="0" borderId="0" applyFont="0" applyFill="0" applyBorder="0" applyAlignment="0" applyProtection="0"/>
    <xf numFmtId="169" fontId="4" fillId="0" borderId="0" applyFont="0" applyFill="0" applyBorder="0" applyAlignment="0" applyProtection="0"/>
    <xf numFmtId="190" fontId="4" fillId="0" borderId="0">
      <alignment/>
      <protection/>
    </xf>
    <xf numFmtId="186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88" fontId="4" fillId="0" borderId="0">
      <alignment/>
      <protection/>
    </xf>
    <xf numFmtId="187" fontId="4" fillId="0" borderId="0">
      <alignment/>
      <protection/>
    </xf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38" fontId="6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1" borderId="1" applyNumberFormat="0" applyAlignment="0" applyProtection="0"/>
    <xf numFmtId="10" fontId="6" fillId="32" borderId="6" applyNumberFormat="0" applyBorder="0" applyAlignment="0" applyProtection="0"/>
    <xf numFmtId="0" fontId="44" fillId="0" borderId="7" applyNumberFormat="0" applyFill="0" applyAlignment="0" applyProtection="0"/>
    <xf numFmtId="0" fontId="45" fillId="33" borderId="0" applyNumberFormat="0" applyBorder="0" applyAlignment="0" applyProtection="0"/>
    <xf numFmtId="37" fontId="7" fillId="0" borderId="0">
      <alignment/>
      <protection/>
    </xf>
    <xf numFmtId="189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4" borderId="8" applyNumberFormat="0" applyFont="0" applyAlignment="0" applyProtection="0"/>
    <xf numFmtId="0" fontId="46" fillId="27" borderId="9" applyNumberFormat="0" applyAlignment="0" applyProtection="0"/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1" fontId="13" fillId="0" borderId="0" xfId="0" applyNumberFormat="1" applyFont="1" applyFill="1" applyBorder="1" applyAlignment="1">
      <alignment/>
    </xf>
    <xf numFmtId="41" fontId="13" fillId="0" borderId="12" xfId="0" applyNumberFormat="1" applyFont="1" applyFill="1" applyBorder="1" applyAlignment="1">
      <alignment/>
    </xf>
    <xf numFmtId="41" fontId="13" fillId="0" borderId="0" xfId="0" applyNumberFormat="1" applyFont="1" applyFill="1" applyAlignment="1">
      <alignment/>
    </xf>
    <xf numFmtId="41" fontId="13" fillId="0" borderId="13" xfId="0" applyNumberFormat="1" applyFont="1" applyFill="1" applyBorder="1" applyAlignment="1">
      <alignment/>
    </xf>
    <xf numFmtId="41" fontId="13" fillId="0" borderId="14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 horizontal="right"/>
    </xf>
    <xf numFmtId="41" fontId="12" fillId="0" borderId="0" xfId="0" applyNumberFormat="1" applyFont="1" applyFill="1" applyBorder="1" applyAlignment="1">
      <alignment/>
    </xf>
    <xf numFmtId="41" fontId="12" fillId="0" borderId="13" xfId="0" applyNumberFormat="1" applyFont="1" applyFill="1" applyBorder="1" applyAlignment="1">
      <alignment/>
    </xf>
    <xf numFmtId="41" fontId="12" fillId="0" borderId="12" xfId="0" applyNumberFormat="1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centerContinuous"/>
    </xf>
    <xf numFmtId="41" fontId="13" fillId="0" borderId="0" xfId="0" applyNumberFormat="1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centerContinuous"/>
    </xf>
    <xf numFmtId="0" fontId="14" fillId="0" borderId="0" xfId="0" applyFont="1" applyFill="1" applyAlignment="1">
      <alignment horizontal="centerContinuous"/>
    </xf>
    <xf numFmtId="37" fontId="13" fillId="0" borderId="0" xfId="0" applyNumberFormat="1" applyFont="1" applyFill="1" applyBorder="1" applyAlignment="1" quotePrefix="1">
      <alignment horizontal="center"/>
    </xf>
    <xf numFmtId="0" fontId="15" fillId="0" borderId="0" xfId="42" applyNumberFormat="1" applyFont="1" applyFill="1" applyBorder="1" applyAlignment="1" quotePrefix="1">
      <alignment horizontal="center"/>
    </xf>
    <xf numFmtId="0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1" fontId="12" fillId="0" borderId="0" xfId="0" applyNumberFormat="1" applyFont="1" applyFill="1" applyAlignment="1">
      <alignment/>
    </xf>
    <xf numFmtId="0" fontId="12" fillId="0" borderId="0" xfId="0" applyFont="1" applyFill="1" applyAlignment="1" quotePrefix="1">
      <alignment horizontal="left"/>
    </xf>
    <xf numFmtId="0" fontId="12" fillId="0" borderId="0" xfId="0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Continuous"/>
    </xf>
    <xf numFmtId="41" fontId="13" fillId="0" borderId="0" xfId="0" applyNumberFormat="1" applyFont="1" applyFill="1" applyBorder="1" applyAlignment="1">
      <alignment horizontal="center"/>
    </xf>
    <xf numFmtId="4" fontId="12" fillId="0" borderId="0" xfId="42" applyFont="1" applyFill="1" applyAlignment="1">
      <alignment/>
    </xf>
    <xf numFmtId="213" fontId="13" fillId="0" borderId="0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37" fontId="12" fillId="0" borderId="0" xfId="0" applyNumberFormat="1" applyFont="1" applyFill="1" applyBorder="1" applyAlignment="1">
      <alignment horizontal="centerContinuous"/>
    </xf>
    <xf numFmtId="37" fontId="12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 horizontal="center"/>
    </xf>
    <xf numFmtId="41" fontId="12" fillId="0" borderId="0" xfId="0" applyNumberFormat="1" applyFont="1" applyFill="1" applyBorder="1" applyAlignment="1">
      <alignment horizontal="center"/>
    </xf>
    <xf numFmtId="37" fontId="12" fillId="0" borderId="14" xfId="0" applyNumberFormat="1" applyFont="1" applyFill="1" applyBorder="1" applyAlignment="1">
      <alignment/>
    </xf>
    <xf numFmtId="40" fontId="1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40" fontId="12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41" fontId="12" fillId="0" borderId="0" xfId="42" applyNumberFormat="1" applyFont="1" applyFill="1" applyAlignment="1">
      <alignment horizontal="right"/>
    </xf>
    <xf numFmtId="41" fontId="12" fillId="0" borderId="0" xfId="42" applyNumberFormat="1" applyFont="1" applyFill="1" applyAlignment="1">
      <alignment/>
    </xf>
    <xf numFmtId="41" fontId="12" fillId="0" borderId="0" xfId="42" applyNumberFormat="1" applyFont="1" applyFill="1" applyBorder="1" applyAlignment="1">
      <alignment horizontal="center"/>
    </xf>
    <xf numFmtId="41" fontId="12" fillId="0" borderId="13" xfId="42" applyNumberFormat="1" applyFont="1" applyFill="1" applyBorder="1" applyAlignment="1">
      <alignment horizontal="center"/>
    </xf>
    <xf numFmtId="41" fontId="12" fillId="0" borderId="0" xfId="42" applyNumberFormat="1" applyFont="1" applyFill="1" applyBorder="1" applyAlignment="1">
      <alignment horizontal="right"/>
    </xf>
    <xf numFmtId="41" fontId="12" fillId="0" borderId="13" xfId="42" applyNumberFormat="1" applyFont="1" applyFill="1" applyBorder="1" applyAlignment="1">
      <alignment/>
    </xf>
    <xf numFmtId="41" fontId="12" fillId="0" borderId="12" xfId="42" applyNumberFormat="1" applyFont="1" applyFill="1" applyBorder="1" applyAlignment="1">
      <alignment/>
    </xf>
    <xf numFmtId="41" fontId="12" fillId="0" borderId="0" xfId="42" applyNumberFormat="1" applyFont="1" applyFill="1" applyAlignment="1">
      <alignment horizontal="center"/>
    </xf>
    <xf numFmtId="41" fontId="12" fillId="0" borderId="16" xfId="42" applyNumberFormat="1" applyFont="1" applyFill="1" applyBorder="1" applyAlignment="1">
      <alignment/>
    </xf>
    <xf numFmtId="41" fontId="12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1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13" fontId="5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1" fontId="12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9" fontId="12" fillId="0" borderId="0" xfId="71" applyFont="1" applyAlignment="1">
      <alignment vertical="center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 horizontal="center"/>
    </xf>
    <xf numFmtId="41" fontId="12" fillId="0" borderId="13" xfId="0" applyNumberFormat="1" applyFont="1" applyBorder="1" applyAlignment="1">
      <alignment/>
    </xf>
    <xf numFmtId="41" fontId="12" fillId="0" borderId="16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37" fontId="16" fillId="0" borderId="0" xfId="0" applyNumberFormat="1" applyFont="1" applyFill="1" applyAlignment="1">
      <alignment horizontal="center"/>
    </xf>
    <xf numFmtId="37" fontId="13" fillId="0" borderId="0" xfId="0" applyNumberFormat="1" applyFont="1" applyFill="1" applyBorder="1" applyAlignment="1">
      <alignment horizontal="center"/>
    </xf>
    <xf numFmtId="37" fontId="13" fillId="0" borderId="13" xfId="0" applyNumberFormat="1" applyFont="1" applyFill="1" applyBorder="1" applyAlignment="1" quotePrefix="1">
      <alignment horizontal="center"/>
    </xf>
    <xf numFmtId="37" fontId="12" fillId="0" borderId="0" xfId="0" applyNumberFormat="1" applyFont="1" applyFill="1" applyBorder="1" applyAlignment="1">
      <alignment horizontal="right"/>
    </xf>
    <xf numFmtId="41" fontId="12" fillId="0" borderId="0" xfId="42" applyNumberFormat="1" applyFont="1" applyFill="1" applyBorder="1" applyAlignment="1">
      <alignment/>
    </xf>
    <xf numFmtId="222" fontId="12" fillId="0" borderId="14" xfId="0" applyNumberFormat="1" applyFont="1" applyFill="1" applyBorder="1" applyAlignment="1">
      <alignment/>
    </xf>
    <xf numFmtId="0" fontId="11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urrency" xfId="45"/>
    <cellStyle name="Currency [0]" xfId="46"/>
    <cellStyle name="Currency1" xfId="47"/>
    <cellStyle name="Dollar (zero dec)" xfId="48"/>
    <cellStyle name="Explanatory Text" xfId="49"/>
    <cellStyle name="Followed Hyperlink" xfId="50"/>
    <cellStyle name="Good" xfId="51"/>
    <cellStyle name="Grey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 dec" xfId="62"/>
    <cellStyle name="Normal - Style1" xfId="63"/>
    <cellStyle name="Normal 2" xfId="64"/>
    <cellStyle name="Normal 3" xfId="65"/>
    <cellStyle name="Normal 4" xfId="66"/>
    <cellStyle name="Normal 5" xfId="67"/>
    <cellStyle name="Normal 6" xfId="68"/>
    <cellStyle name="Note" xfId="69"/>
    <cellStyle name="Output" xfId="70"/>
    <cellStyle name="Percent" xfId="71"/>
    <cellStyle name="Percent [2]" xfId="72"/>
    <cellStyle name="Quantity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view="pageBreakPreview" zoomScaleSheetLayoutView="100" workbookViewId="0" topLeftCell="A1">
      <selection activeCell="A8" sqref="A8"/>
    </sheetView>
  </sheetViews>
  <sheetFormatPr defaultColWidth="10.75390625" defaultRowHeight="21.75" customHeight="1"/>
  <cols>
    <col min="1" max="1" width="50.125" style="13" customWidth="1"/>
    <col min="2" max="2" width="1.75390625" style="13" customWidth="1"/>
    <col min="3" max="3" width="7.75390625" style="13" customWidth="1"/>
    <col min="4" max="4" width="1.625" style="33" customWidth="1"/>
    <col min="5" max="5" width="14.75390625" style="13" customWidth="1"/>
    <col min="6" max="6" width="1.37890625" style="31" customWidth="1"/>
    <col min="7" max="7" width="14.75390625" style="33" customWidth="1"/>
    <col min="8" max="8" width="0.875" style="33" customWidth="1"/>
    <col min="9" max="16384" width="10.75390625" style="13" customWidth="1"/>
  </cols>
  <sheetData>
    <row r="1" spans="1:8" ht="21.75" customHeight="1">
      <c r="A1" s="10" t="s">
        <v>85</v>
      </c>
      <c r="B1" s="11"/>
      <c r="C1" s="11"/>
      <c r="D1" s="12"/>
      <c r="G1" s="12"/>
      <c r="H1" s="12"/>
    </row>
    <row r="2" spans="1:8" ht="21.75" customHeight="1">
      <c r="A2" s="10" t="s">
        <v>30</v>
      </c>
      <c r="B2" s="11"/>
      <c r="C2" s="11"/>
      <c r="D2" s="12"/>
      <c r="G2" s="12"/>
      <c r="H2" s="12"/>
    </row>
    <row r="3" spans="1:8" ht="21.75" customHeight="1">
      <c r="A3" s="10"/>
      <c r="B3" s="11"/>
      <c r="C3" s="11"/>
      <c r="D3" s="12"/>
      <c r="G3" s="6" t="s">
        <v>95</v>
      </c>
      <c r="H3" s="12"/>
    </row>
    <row r="4" spans="1:8" ht="21.75" customHeight="1">
      <c r="A4" s="10"/>
      <c r="B4" s="11"/>
      <c r="C4" s="11"/>
      <c r="D4" s="12"/>
      <c r="E4" s="27" t="s">
        <v>99</v>
      </c>
      <c r="F4" s="27"/>
      <c r="G4" s="27" t="s">
        <v>99</v>
      </c>
      <c r="H4" s="12"/>
    </row>
    <row r="5" spans="2:8" ht="21.75" customHeight="1">
      <c r="B5" s="11"/>
      <c r="C5" s="16" t="s">
        <v>36</v>
      </c>
      <c r="D5" s="12"/>
      <c r="E5" s="75" t="s">
        <v>131</v>
      </c>
      <c r="F5" s="17"/>
      <c r="G5" s="75" t="s">
        <v>118</v>
      </c>
      <c r="H5" s="12"/>
    </row>
    <row r="6" spans="2:8" ht="21.75" customHeight="1">
      <c r="B6" s="11"/>
      <c r="C6" s="16"/>
      <c r="D6" s="12"/>
      <c r="E6" s="74" t="s">
        <v>96</v>
      </c>
      <c r="F6" s="74"/>
      <c r="G6" s="74" t="s">
        <v>97</v>
      </c>
      <c r="H6" s="12"/>
    </row>
    <row r="7" spans="2:8" ht="21.75" customHeight="1">
      <c r="B7" s="11"/>
      <c r="C7" s="16"/>
      <c r="D7" s="12"/>
      <c r="E7" s="74" t="s">
        <v>98</v>
      </c>
      <c r="F7" s="74"/>
      <c r="G7" s="74"/>
      <c r="H7" s="12"/>
    </row>
    <row r="8" spans="1:8" ht="21.75" customHeight="1">
      <c r="A8" s="20" t="s">
        <v>0</v>
      </c>
      <c r="D8" s="1"/>
      <c r="G8" s="1"/>
      <c r="H8" s="1"/>
    </row>
    <row r="9" spans="1:8" ht="21.75" customHeight="1">
      <c r="A9" s="20" t="s">
        <v>1</v>
      </c>
      <c r="D9" s="1"/>
      <c r="G9" s="1"/>
      <c r="H9" s="1"/>
    </row>
    <row r="10" spans="1:8" ht="21.75" customHeight="1">
      <c r="A10" s="13" t="s">
        <v>18</v>
      </c>
      <c r="C10" s="21">
        <v>4</v>
      </c>
      <c r="D10" s="21"/>
      <c r="E10" s="1">
        <v>42569</v>
      </c>
      <c r="F10" s="1"/>
      <c r="G10" s="1">
        <v>30211</v>
      </c>
      <c r="H10" s="1"/>
    </row>
    <row r="11" spans="1:8" ht="21.75" customHeight="1">
      <c r="A11" s="13" t="s">
        <v>86</v>
      </c>
      <c r="C11" s="21">
        <v>5</v>
      </c>
      <c r="D11" s="21"/>
      <c r="E11" s="1">
        <v>117386</v>
      </c>
      <c r="F11" s="1"/>
      <c r="G11" s="1">
        <v>103647</v>
      </c>
      <c r="H11" s="1"/>
    </row>
    <row r="12" spans="1:8" ht="21.75" customHeight="1">
      <c r="A12" s="22" t="s">
        <v>37</v>
      </c>
      <c r="C12" s="21">
        <v>6</v>
      </c>
      <c r="D12" s="21"/>
      <c r="E12" s="23">
        <v>51527</v>
      </c>
      <c r="F12" s="7"/>
      <c r="G12" s="23">
        <v>33098</v>
      </c>
      <c r="H12" s="7"/>
    </row>
    <row r="13" spans="1:8" ht="21.75" customHeight="1">
      <c r="A13" s="22" t="s">
        <v>38</v>
      </c>
      <c r="C13" s="21">
        <v>7</v>
      </c>
      <c r="D13" s="21"/>
      <c r="E13" s="1">
        <v>143467</v>
      </c>
      <c r="F13" s="1"/>
      <c r="G13" s="1">
        <v>168502</v>
      </c>
      <c r="H13" s="1"/>
    </row>
    <row r="14" spans="1:8" ht="21.75" customHeight="1">
      <c r="A14" s="13" t="s">
        <v>19</v>
      </c>
      <c r="C14" s="21">
        <v>8</v>
      </c>
      <c r="D14" s="21"/>
      <c r="E14" s="4">
        <v>8580</v>
      </c>
      <c r="F14" s="1"/>
      <c r="G14" s="4">
        <v>5346</v>
      </c>
      <c r="H14" s="1"/>
    </row>
    <row r="15" spans="1:8" ht="21.75" customHeight="1">
      <c r="A15" s="20" t="s">
        <v>2</v>
      </c>
      <c r="C15" s="21"/>
      <c r="D15" s="13"/>
      <c r="E15" s="2">
        <f>SUM(E10:E14)</f>
        <v>363529</v>
      </c>
      <c r="F15" s="1"/>
      <c r="G15" s="2">
        <f>SUM(G10:G14)</f>
        <v>340804</v>
      </c>
      <c r="H15" s="1"/>
    </row>
    <row r="16" spans="1:8" ht="21.75" customHeight="1">
      <c r="A16" s="20" t="s">
        <v>11</v>
      </c>
      <c r="C16" s="21"/>
      <c r="D16" s="13"/>
      <c r="E16" s="3"/>
      <c r="F16" s="1"/>
      <c r="G16" s="3"/>
      <c r="H16" s="1"/>
    </row>
    <row r="17" spans="1:8" ht="21.75" customHeight="1">
      <c r="A17" s="13" t="s">
        <v>79</v>
      </c>
      <c r="C17" s="21">
        <v>9</v>
      </c>
      <c r="D17" s="21"/>
      <c r="E17" s="3">
        <v>160</v>
      </c>
      <c r="F17" s="1"/>
      <c r="G17" s="3">
        <v>160</v>
      </c>
      <c r="H17" s="1"/>
    </row>
    <row r="18" spans="1:8" ht="21.75" customHeight="1">
      <c r="A18" s="24" t="s">
        <v>39</v>
      </c>
      <c r="C18" s="21">
        <v>10</v>
      </c>
      <c r="D18" s="21"/>
      <c r="E18" s="3">
        <v>39217</v>
      </c>
      <c r="F18" s="1"/>
      <c r="G18" s="3">
        <v>43596</v>
      </c>
      <c r="H18" s="1"/>
    </row>
    <row r="19" spans="1:8" ht="21.75" customHeight="1">
      <c r="A19" s="22" t="s">
        <v>119</v>
      </c>
      <c r="C19" s="21"/>
      <c r="D19" s="21"/>
      <c r="E19" s="3">
        <v>19479</v>
      </c>
      <c r="F19" s="1"/>
      <c r="G19" s="3">
        <v>21160</v>
      </c>
      <c r="H19" s="1"/>
    </row>
    <row r="20" spans="1:8" ht="21.75" customHeight="1">
      <c r="A20" s="22" t="s">
        <v>44</v>
      </c>
      <c r="C20" s="21"/>
      <c r="D20" s="21"/>
      <c r="E20" s="1">
        <v>6908</v>
      </c>
      <c r="F20" s="1"/>
      <c r="G20" s="1">
        <v>7137</v>
      </c>
      <c r="H20" s="1"/>
    </row>
    <row r="21" spans="1:8" ht="21.75" customHeight="1">
      <c r="A21" s="22" t="s">
        <v>45</v>
      </c>
      <c r="C21" s="21"/>
      <c r="D21" s="21"/>
      <c r="E21" s="1">
        <v>15116</v>
      </c>
      <c r="F21" s="1"/>
      <c r="G21" s="1">
        <v>15214</v>
      </c>
      <c r="H21" s="1"/>
    </row>
    <row r="22" spans="1:8" ht="21.75" customHeight="1">
      <c r="A22" s="22" t="s">
        <v>87</v>
      </c>
      <c r="C22" s="21"/>
      <c r="D22" s="21"/>
      <c r="E22" s="4">
        <v>4913</v>
      </c>
      <c r="F22" s="1"/>
      <c r="G22" s="4">
        <v>4599</v>
      </c>
      <c r="H22" s="1"/>
    </row>
    <row r="23" spans="1:8" ht="21.75" customHeight="1">
      <c r="A23" s="10" t="s">
        <v>12</v>
      </c>
      <c r="C23" s="25"/>
      <c r="D23" s="1"/>
      <c r="E23" s="4">
        <f>SUM(E17:E22)</f>
        <v>85793</v>
      </c>
      <c r="F23" s="1"/>
      <c r="G23" s="4">
        <f>SUM(G17:G22)</f>
        <v>91866</v>
      </c>
      <c r="H23" s="1"/>
    </row>
    <row r="24" spans="1:8" ht="21.75" customHeight="1" thickBot="1">
      <c r="A24" s="20" t="s">
        <v>3</v>
      </c>
      <c r="C24" s="25"/>
      <c r="D24" s="1"/>
      <c r="E24" s="5">
        <f>SUM(E15,E23)</f>
        <v>449322</v>
      </c>
      <c r="F24" s="1"/>
      <c r="G24" s="5">
        <f>SUM(G15,G23)</f>
        <v>432670</v>
      </c>
      <c r="H24" s="1"/>
    </row>
    <row r="25" spans="3:8" ht="21.75" customHeight="1" thickTop="1">
      <c r="C25" s="25"/>
      <c r="D25" s="1"/>
      <c r="G25" s="1"/>
      <c r="H25" s="1"/>
    </row>
    <row r="26" spans="1:8" ht="21.75" customHeight="1">
      <c r="A26" s="13" t="s">
        <v>4</v>
      </c>
      <c r="C26" s="25"/>
      <c r="D26" s="1"/>
      <c r="G26" s="1"/>
      <c r="H26" s="1"/>
    </row>
    <row r="27" spans="3:8" ht="21.75" customHeight="1">
      <c r="C27" s="25"/>
      <c r="D27" s="1"/>
      <c r="G27" s="1"/>
      <c r="H27" s="1"/>
    </row>
    <row r="28" spans="1:8" ht="21.75" customHeight="1">
      <c r="A28" s="10" t="s">
        <v>85</v>
      </c>
      <c r="B28" s="11"/>
      <c r="C28" s="11"/>
      <c r="D28" s="12"/>
      <c r="G28" s="12"/>
      <c r="H28" s="12"/>
    </row>
    <row r="29" spans="1:8" ht="21.75" customHeight="1">
      <c r="A29" s="10" t="s">
        <v>31</v>
      </c>
      <c r="B29" s="11"/>
      <c r="C29" s="11"/>
      <c r="D29" s="26"/>
      <c r="G29" s="26"/>
      <c r="H29" s="26"/>
    </row>
    <row r="30" spans="1:8" ht="21.75" customHeight="1">
      <c r="A30" s="10"/>
      <c r="B30" s="11"/>
      <c r="C30" s="11"/>
      <c r="D30" s="12"/>
      <c r="G30" s="6" t="s">
        <v>95</v>
      </c>
      <c r="H30" s="12"/>
    </row>
    <row r="31" spans="1:8" ht="21.75" customHeight="1">
      <c r="A31" s="10"/>
      <c r="B31" s="11"/>
      <c r="C31" s="11"/>
      <c r="D31" s="12"/>
      <c r="E31" s="27" t="s">
        <v>99</v>
      </c>
      <c r="F31" s="27"/>
      <c r="G31" s="27" t="s">
        <v>99</v>
      </c>
      <c r="H31" s="12"/>
    </row>
    <row r="32" spans="2:8" ht="21.75" customHeight="1">
      <c r="B32" s="11"/>
      <c r="C32" s="16" t="s">
        <v>36</v>
      </c>
      <c r="D32" s="12"/>
      <c r="E32" s="75" t="s">
        <v>131</v>
      </c>
      <c r="F32" s="17"/>
      <c r="G32" s="75" t="s">
        <v>118</v>
      </c>
      <c r="H32" s="12"/>
    </row>
    <row r="33" spans="2:8" ht="21.75" customHeight="1">
      <c r="B33" s="11"/>
      <c r="C33" s="16"/>
      <c r="D33" s="12"/>
      <c r="E33" s="74" t="s">
        <v>96</v>
      </c>
      <c r="F33" s="74"/>
      <c r="G33" s="74" t="s">
        <v>97</v>
      </c>
      <c r="H33" s="12"/>
    </row>
    <row r="34" spans="2:8" ht="21.75" customHeight="1">
      <c r="B34" s="11"/>
      <c r="C34" s="16"/>
      <c r="D34" s="12"/>
      <c r="E34" s="74" t="s">
        <v>98</v>
      </c>
      <c r="F34" s="74"/>
      <c r="G34" s="74"/>
      <c r="H34" s="12"/>
    </row>
    <row r="35" spans="1:8" ht="21.75" customHeight="1">
      <c r="A35" s="10" t="s">
        <v>20</v>
      </c>
      <c r="D35" s="27"/>
      <c r="G35" s="27"/>
      <c r="H35" s="27"/>
    </row>
    <row r="36" spans="1:8" ht="21.75" customHeight="1">
      <c r="A36" s="20" t="s">
        <v>5</v>
      </c>
      <c r="C36" s="21"/>
      <c r="D36" s="1"/>
      <c r="G36" s="1"/>
      <c r="H36" s="1"/>
    </row>
    <row r="37" spans="1:8" ht="21.75" customHeight="1">
      <c r="A37" s="13" t="s">
        <v>40</v>
      </c>
      <c r="C37" s="73">
        <v>12</v>
      </c>
      <c r="D37" s="21"/>
      <c r="E37" s="6">
        <v>171283</v>
      </c>
      <c r="G37" s="6">
        <v>143448</v>
      </c>
      <c r="H37" s="31"/>
    </row>
    <row r="38" spans="1:8" ht="21.75" customHeight="1">
      <c r="A38" s="13" t="s">
        <v>107</v>
      </c>
      <c r="C38" s="73"/>
      <c r="D38" s="21"/>
      <c r="E38" s="6">
        <v>68</v>
      </c>
      <c r="G38" s="6">
        <v>39</v>
      </c>
      <c r="H38" s="31"/>
    </row>
    <row r="39" spans="1:10" ht="21.75" customHeight="1">
      <c r="A39" s="22" t="s">
        <v>64</v>
      </c>
      <c r="C39" s="73"/>
      <c r="D39" s="21"/>
      <c r="E39" s="6">
        <v>0</v>
      </c>
      <c r="G39" s="6">
        <v>1160</v>
      </c>
      <c r="H39" s="31"/>
      <c r="J39" s="28"/>
    </row>
    <row r="40" spans="1:8" ht="21.75" customHeight="1">
      <c r="A40" s="13" t="s">
        <v>21</v>
      </c>
      <c r="C40" s="73"/>
      <c r="D40" s="21"/>
      <c r="E40" s="8">
        <v>1086</v>
      </c>
      <c r="G40" s="8">
        <v>868</v>
      </c>
      <c r="H40" s="31"/>
    </row>
    <row r="41" spans="1:8" ht="21.75" customHeight="1">
      <c r="A41" s="20" t="s">
        <v>6</v>
      </c>
      <c r="C41" s="73"/>
      <c r="D41" s="21"/>
      <c r="E41" s="4">
        <f>SUM(E37:E40)</f>
        <v>172437</v>
      </c>
      <c r="G41" s="4">
        <f>SUM(G37:G40)</f>
        <v>145515</v>
      </c>
      <c r="H41" s="31"/>
    </row>
    <row r="42" spans="1:8" ht="21.75" customHeight="1">
      <c r="A42" s="20" t="s">
        <v>32</v>
      </c>
      <c r="C42" s="73"/>
      <c r="D42" s="21"/>
      <c r="E42" s="1"/>
      <c r="G42" s="1"/>
      <c r="H42" s="31"/>
    </row>
    <row r="43" spans="1:8" ht="21.75" customHeight="1">
      <c r="A43" s="13" t="s">
        <v>33</v>
      </c>
      <c r="C43" s="73"/>
      <c r="D43" s="21"/>
      <c r="E43" s="4">
        <v>9002</v>
      </c>
      <c r="G43" s="4">
        <v>8476</v>
      </c>
      <c r="H43" s="31"/>
    </row>
    <row r="44" spans="1:8" ht="21.75" customHeight="1">
      <c r="A44" s="20" t="s">
        <v>34</v>
      </c>
      <c r="C44" s="73"/>
      <c r="D44" s="25"/>
      <c r="E44" s="4">
        <f>SUM(E43)</f>
        <v>9002</v>
      </c>
      <c r="F44" s="1"/>
      <c r="G44" s="4">
        <f>SUM(G43)</f>
        <v>8476</v>
      </c>
      <c r="H44" s="1"/>
    </row>
    <row r="45" spans="1:8" ht="21.75" customHeight="1">
      <c r="A45" s="20" t="s">
        <v>35</v>
      </c>
      <c r="C45" s="73"/>
      <c r="D45" s="25"/>
      <c r="E45" s="4">
        <f>SUM(E41+E44)</f>
        <v>181439</v>
      </c>
      <c r="F45" s="1"/>
      <c r="G45" s="4">
        <f>SUM(G41+G44)</f>
        <v>153991</v>
      </c>
      <c r="H45" s="1"/>
    </row>
    <row r="46" spans="1:8" ht="21.75" customHeight="1">
      <c r="A46" s="20" t="s">
        <v>7</v>
      </c>
      <c r="C46" s="73"/>
      <c r="D46" s="73"/>
      <c r="E46" s="1"/>
      <c r="F46" s="73"/>
      <c r="G46" s="1"/>
      <c r="H46" s="73"/>
    </row>
    <row r="47" spans="1:8" ht="21.75" customHeight="1">
      <c r="A47" s="13" t="s">
        <v>15</v>
      </c>
      <c r="C47" s="73"/>
      <c r="D47" s="73"/>
      <c r="E47" s="1"/>
      <c r="F47" s="73"/>
      <c r="G47" s="1"/>
      <c r="H47" s="73"/>
    </row>
    <row r="48" spans="1:7" ht="21.75" customHeight="1">
      <c r="A48" s="24" t="s">
        <v>88</v>
      </c>
      <c r="C48" s="73"/>
      <c r="D48" s="73"/>
      <c r="E48" s="1"/>
      <c r="F48" s="33"/>
      <c r="G48" s="1"/>
    </row>
    <row r="49" spans="1:8" ht="21.75" customHeight="1" thickBot="1">
      <c r="A49" s="22" t="s">
        <v>89</v>
      </c>
      <c r="C49" s="73"/>
      <c r="D49" s="73"/>
      <c r="E49" s="5">
        <v>200000</v>
      </c>
      <c r="F49" s="73"/>
      <c r="G49" s="5">
        <v>200000</v>
      </c>
      <c r="H49" s="73"/>
    </row>
    <row r="50" spans="1:8" ht="21.75" customHeight="1" thickTop="1">
      <c r="A50" s="24" t="s">
        <v>90</v>
      </c>
      <c r="C50" s="25"/>
      <c r="D50" s="1"/>
      <c r="E50" s="3"/>
      <c r="G50" s="3"/>
      <c r="H50" s="1"/>
    </row>
    <row r="51" spans="1:11" ht="21.75" customHeight="1">
      <c r="A51" s="22" t="s">
        <v>89</v>
      </c>
      <c r="C51" s="25"/>
      <c r="D51" s="1"/>
      <c r="E51" s="1">
        <f>SUM('ce (2)'!D17)</f>
        <v>200000</v>
      </c>
      <c r="G51" s="1">
        <f>'ce (2)'!D14</f>
        <v>200000</v>
      </c>
      <c r="H51" s="1"/>
      <c r="K51" s="1"/>
    </row>
    <row r="52" spans="1:8" ht="21.75" customHeight="1">
      <c r="A52" s="22" t="s">
        <v>91</v>
      </c>
      <c r="C52" s="25"/>
      <c r="D52" s="1"/>
      <c r="E52" s="1">
        <f>'ce (2)'!F17</f>
        <v>39810</v>
      </c>
      <c r="G52" s="1">
        <f>'ce (2)'!F14</f>
        <v>39810</v>
      </c>
      <c r="H52" s="1"/>
    </row>
    <row r="53" spans="1:8" ht="21.75" customHeight="1">
      <c r="A53" s="24" t="s">
        <v>70</v>
      </c>
      <c r="C53" s="25"/>
      <c r="D53" s="1"/>
      <c r="E53" s="1"/>
      <c r="G53" s="1"/>
      <c r="H53" s="1"/>
    </row>
    <row r="54" spans="1:8" ht="21.75" customHeight="1">
      <c r="A54" s="22" t="s">
        <v>71</v>
      </c>
      <c r="C54" s="21">
        <v>13</v>
      </c>
      <c r="D54" s="1"/>
      <c r="E54" s="1">
        <f>'ce (2)'!H17</f>
        <v>10509</v>
      </c>
      <c r="G54" s="1">
        <f>'ce (2)'!H14</f>
        <v>10509</v>
      </c>
      <c r="H54" s="1"/>
    </row>
    <row r="55" spans="1:10" ht="21.75" customHeight="1">
      <c r="A55" s="22" t="s">
        <v>72</v>
      </c>
      <c r="C55" s="25"/>
      <c r="D55" s="1"/>
      <c r="E55" s="1">
        <f>'ce (2)'!J17</f>
        <v>17564</v>
      </c>
      <c r="G55" s="1">
        <f>'ce (2)'!J14</f>
        <v>28360</v>
      </c>
      <c r="H55" s="1"/>
      <c r="J55" s="23"/>
    </row>
    <row r="56" spans="1:8" ht="21.75" customHeight="1">
      <c r="A56" s="10" t="s">
        <v>8</v>
      </c>
      <c r="C56" s="25"/>
      <c r="D56" s="1"/>
      <c r="E56" s="2">
        <f>SUM(E51:E55)</f>
        <v>267883</v>
      </c>
      <c r="G56" s="2">
        <f>SUM(G51:G55)</f>
        <v>278679</v>
      </c>
      <c r="H56" s="1"/>
    </row>
    <row r="57" spans="1:8" ht="21.75" customHeight="1" thickBot="1">
      <c r="A57" s="10" t="s">
        <v>9</v>
      </c>
      <c r="C57" s="25"/>
      <c r="D57" s="1"/>
      <c r="E57" s="5">
        <f>SUM(E45+E56)</f>
        <v>449322</v>
      </c>
      <c r="G57" s="5">
        <f>SUM(G45+G56)</f>
        <v>432670</v>
      </c>
      <c r="H57" s="1"/>
    </row>
    <row r="58" spans="3:8" ht="13.5" customHeight="1" thickTop="1">
      <c r="C58" s="25"/>
      <c r="D58" s="29"/>
      <c r="E58" s="53"/>
      <c r="F58" s="54"/>
      <c r="G58" s="53"/>
      <c r="H58" s="55"/>
    </row>
    <row r="59" spans="1:8" ht="21.75" customHeight="1">
      <c r="A59" s="13" t="s">
        <v>4</v>
      </c>
      <c r="C59" s="25"/>
      <c r="D59" s="1"/>
      <c r="G59" s="1"/>
      <c r="H59" s="1"/>
    </row>
    <row r="60" spans="3:8" ht="12.75" customHeight="1">
      <c r="C60" s="25"/>
      <c r="D60" s="1"/>
      <c r="G60" s="1"/>
      <c r="H60" s="1"/>
    </row>
    <row r="61" spans="1:8" ht="12.75" customHeight="1">
      <c r="A61" s="30"/>
      <c r="B61" s="22"/>
      <c r="D61" s="1"/>
      <c r="G61" s="1"/>
      <c r="H61" s="1"/>
    </row>
    <row r="62" spans="1:8" ht="12.75" customHeight="1">
      <c r="A62" s="31"/>
      <c r="B62" s="22"/>
      <c r="D62" s="1"/>
      <c r="G62" s="1"/>
      <c r="H62" s="1"/>
    </row>
    <row r="63" spans="2:8" s="31" customFormat="1" ht="21.75" customHeight="1">
      <c r="B63" s="22" t="s">
        <v>10</v>
      </c>
      <c r="D63" s="1"/>
      <c r="G63" s="1"/>
      <c r="H63" s="1"/>
    </row>
    <row r="64" spans="1:8" ht="12.75" customHeight="1">
      <c r="A64" s="30"/>
      <c r="D64" s="1"/>
      <c r="G64" s="1"/>
      <c r="H64" s="1"/>
    </row>
  </sheetData>
  <sheetProtection/>
  <printOptions horizontalCentered="1"/>
  <pageMargins left="0.94488188976378" right="0.511811023622047" top="0.905511811023622" bottom="0.748031496062992" header="0.511811023622047" footer="0.511811023622047"/>
  <pageSetup horizontalDpi="600" verticalDpi="600" orientation="portrait" paperSize="9" scale="95" r:id="rId1"/>
  <rowBreaks count="1" manualBreakCount="1">
    <brk id="2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28"/>
  <sheetViews>
    <sheetView showGridLines="0" view="pageBreakPreview" zoomScaleSheetLayoutView="100" workbookViewId="0" topLeftCell="A5">
      <selection activeCell="A20" sqref="A20:A22"/>
    </sheetView>
  </sheetViews>
  <sheetFormatPr defaultColWidth="10.75390625" defaultRowHeight="12.75"/>
  <cols>
    <col min="1" max="1" width="46.125" style="13" customWidth="1"/>
    <col min="2" max="2" width="1.75390625" style="13" customWidth="1"/>
    <col min="3" max="3" width="7.75390625" style="13" customWidth="1"/>
    <col min="4" max="4" width="1.75390625" style="33" customWidth="1"/>
    <col min="5" max="5" width="16.75390625" style="33" customWidth="1"/>
    <col min="6" max="6" width="1.75390625" style="33" customWidth="1"/>
    <col min="7" max="7" width="16.75390625" style="33" customWidth="1"/>
    <col min="8" max="8" width="1.75390625" style="25" customWidth="1"/>
    <col min="9" max="9" width="1.75390625" style="13" customWidth="1"/>
    <col min="10" max="16384" width="10.75390625" style="13" customWidth="1"/>
  </cols>
  <sheetData>
    <row r="1" ht="21.75">
      <c r="G1" s="76" t="s">
        <v>100</v>
      </c>
    </row>
    <row r="2" spans="1:8" ht="21.75">
      <c r="A2" s="10" t="s">
        <v>85</v>
      </c>
      <c r="B2" s="11"/>
      <c r="C2" s="11"/>
      <c r="D2" s="32"/>
      <c r="E2" s="32"/>
      <c r="F2" s="32"/>
      <c r="G2" s="32"/>
      <c r="H2" s="11"/>
    </row>
    <row r="3" spans="1:8" ht="21.75">
      <c r="A3" s="10" t="s">
        <v>81</v>
      </c>
      <c r="B3" s="11"/>
      <c r="C3" s="11"/>
      <c r="D3" s="32"/>
      <c r="E3" s="32"/>
      <c r="F3" s="32"/>
      <c r="G3" s="32"/>
      <c r="H3" s="11"/>
    </row>
    <row r="4" spans="1:6" ht="21.75">
      <c r="A4" s="10" t="s">
        <v>132</v>
      </c>
      <c r="B4" s="11"/>
      <c r="C4" s="11"/>
      <c r="D4" s="12"/>
      <c r="E4" s="12"/>
      <c r="F4" s="12"/>
    </row>
    <row r="5" spans="1:7" ht="21.75">
      <c r="A5" s="10"/>
      <c r="B5" s="11"/>
      <c r="C5" s="11"/>
      <c r="D5" s="12"/>
      <c r="E5" s="27"/>
      <c r="F5" s="12"/>
      <c r="G5" s="14" t="s">
        <v>139</v>
      </c>
    </row>
    <row r="6" spans="1:8" ht="21.75">
      <c r="A6" s="15"/>
      <c r="B6" s="11"/>
      <c r="C6" s="16" t="s">
        <v>36</v>
      </c>
      <c r="D6" s="17"/>
      <c r="E6" s="18" t="s">
        <v>116</v>
      </c>
      <c r="F6" s="17"/>
      <c r="G6" s="18">
        <v>2558</v>
      </c>
      <c r="H6" s="19"/>
    </row>
    <row r="7" spans="1:8" ht="21.75">
      <c r="A7" s="20" t="s">
        <v>82</v>
      </c>
      <c r="B7" s="11"/>
      <c r="C7" s="16"/>
      <c r="D7" s="17"/>
      <c r="E7" s="17"/>
      <c r="F7" s="17"/>
      <c r="G7" s="17"/>
      <c r="H7" s="19"/>
    </row>
    <row r="8" spans="1:3" ht="21.75">
      <c r="A8" s="20" t="s">
        <v>22</v>
      </c>
      <c r="C8" s="25"/>
    </row>
    <row r="9" spans="1:8" ht="21.75">
      <c r="A9" s="13" t="s">
        <v>41</v>
      </c>
      <c r="C9" s="25"/>
      <c r="D9" s="7"/>
      <c r="E9" s="23">
        <v>422121</v>
      </c>
      <c r="F9" s="7"/>
      <c r="G9" s="23">
        <v>409734</v>
      </c>
      <c r="H9" s="34"/>
    </row>
    <row r="10" spans="1:8" ht="21.75">
      <c r="A10" s="13" t="s">
        <v>65</v>
      </c>
      <c r="C10" s="25"/>
      <c r="D10" s="7"/>
      <c r="E10" s="23">
        <v>3466</v>
      </c>
      <c r="F10" s="7"/>
      <c r="G10" s="23">
        <v>2767</v>
      </c>
      <c r="H10" s="34"/>
    </row>
    <row r="11" spans="1:8" ht="21.75">
      <c r="A11" s="13" t="s">
        <v>26</v>
      </c>
      <c r="C11" s="21">
        <v>14</v>
      </c>
      <c r="D11" s="7"/>
      <c r="E11" s="8">
        <v>4513</v>
      </c>
      <c r="F11" s="7"/>
      <c r="G11" s="8">
        <v>2986</v>
      </c>
      <c r="H11" s="34"/>
    </row>
    <row r="12" spans="1:8" ht="21.75">
      <c r="A12" s="20" t="s">
        <v>23</v>
      </c>
      <c r="C12" s="25"/>
      <c r="D12" s="7"/>
      <c r="E12" s="8">
        <f>SUM(E9:E11)</f>
        <v>430100</v>
      </c>
      <c r="F12" s="7"/>
      <c r="G12" s="8">
        <f>SUM(G9:G11)</f>
        <v>415487</v>
      </c>
      <c r="H12" s="34"/>
    </row>
    <row r="13" spans="1:8" ht="21.75">
      <c r="A13" s="20" t="s">
        <v>24</v>
      </c>
      <c r="C13" s="25"/>
      <c r="D13" s="7"/>
      <c r="E13" s="23"/>
      <c r="F13" s="7"/>
      <c r="G13" s="23"/>
      <c r="H13" s="34"/>
    </row>
    <row r="14" spans="1:8" ht="21.75">
      <c r="A14" s="13" t="s">
        <v>42</v>
      </c>
      <c r="C14" s="25"/>
      <c r="D14" s="7"/>
      <c r="E14" s="23">
        <v>376020</v>
      </c>
      <c r="F14" s="7"/>
      <c r="G14" s="23">
        <v>369385</v>
      </c>
      <c r="H14" s="34"/>
    </row>
    <row r="15" spans="1:8" ht="21.75">
      <c r="A15" s="13" t="s">
        <v>66</v>
      </c>
      <c r="C15" s="25"/>
      <c r="D15" s="7"/>
      <c r="E15" s="23">
        <v>942</v>
      </c>
      <c r="F15" s="7"/>
      <c r="G15" s="23">
        <v>1089</v>
      </c>
      <c r="H15" s="34"/>
    </row>
    <row r="16" spans="1:8" ht="21.75">
      <c r="A16" s="13" t="s">
        <v>28</v>
      </c>
      <c r="C16" s="25"/>
      <c r="D16" s="7"/>
      <c r="E16" s="7">
        <v>33400</v>
      </c>
      <c r="F16" s="7"/>
      <c r="G16" s="7">
        <v>28651</v>
      </c>
      <c r="H16" s="35"/>
    </row>
    <row r="17" spans="1:8" ht="21.75">
      <c r="A17" s="13" t="s">
        <v>27</v>
      </c>
      <c r="C17" s="25"/>
      <c r="D17" s="7"/>
      <c r="E17" s="7">
        <v>19112</v>
      </c>
      <c r="F17" s="7"/>
      <c r="G17" s="7">
        <v>20661</v>
      </c>
      <c r="H17" s="35"/>
    </row>
    <row r="18" spans="1:8" ht="21.75">
      <c r="A18" s="20" t="s">
        <v>25</v>
      </c>
      <c r="C18" s="25"/>
      <c r="D18" s="7"/>
      <c r="E18" s="9">
        <f>SUM(E14:E17)</f>
        <v>429474</v>
      </c>
      <c r="F18" s="7"/>
      <c r="G18" s="9">
        <f>SUM(G14:G17)</f>
        <v>419786</v>
      </c>
      <c r="H18" s="34"/>
    </row>
    <row r="19" spans="1:8" ht="21.75">
      <c r="A19" s="20" t="s">
        <v>134</v>
      </c>
      <c r="C19" s="25"/>
      <c r="D19" s="7"/>
      <c r="E19" s="7"/>
      <c r="F19" s="7"/>
      <c r="G19" s="7"/>
      <c r="H19" s="34"/>
    </row>
    <row r="20" spans="1:8" ht="21.75">
      <c r="A20" s="20" t="s">
        <v>140</v>
      </c>
      <c r="C20" s="25"/>
      <c r="D20" s="7"/>
      <c r="E20" s="7">
        <f>E12-E18</f>
        <v>626</v>
      </c>
      <c r="F20" s="7"/>
      <c r="G20" s="7">
        <f>G12-G18</f>
        <v>-4299</v>
      </c>
      <c r="H20" s="35"/>
    </row>
    <row r="21" spans="1:8" ht="21.75">
      <c r="A21" s="13" t="s">
        <v>29</v>
      </c>
      <c r="C21" s="25"/>
      <c r="D21" s="7"/>
      <c r="E21" s="8">
        <v>-180</v>
      </c>
      <c r="F21" s="7"/>
      <c r="G21" s="8">
        <v>-998</v>
      </c>
      <c r="H21" s="34"/>
    </row>
    <row r="22" spans="1:8" ht="21.75">
      <c r="A22" s="20" t="s">
        <v>141</v>
      </c>
      <c r="C22" s="25"/>
      <c r="D22" s="7"/>
      <c r="E22" s="7">
        <f>SUM(E20:E21)</f>
        <v>446</v>
      </c>
      <c r="F22" s="7"/>
      <c r="G22" s="7">
        <f>SUM(G20:G21)</f>
        <v>-5297</v>
      </c>
      <c r="H22" s="34"/>
    </row>
    <row r="23" spans="1:8" ht="21.75">
      <c r="A23" s="13" t="s">
        <v>142</v>
      </c>
      <c r="C23" s="21">
        <v>11</v>
      </c>
      <c r="D23" s="7"/>
      <c r="E23" s="8">
        <v>496</v>
      </c>
      <c r="F23" s="7"/>
      <c r="G23" s="8">
        <v>1056</v>
      </c>
      <c r="H23" s="34"/>
    </row>
    <row r="24" spans="1:8" ht="21.75">
      <c r="A24" s="52" t="s">
        <v>122</v>
      </c>
      <c r="C24" s="21"/>
      <c r="D24" s="7"/>
      <c r="E24" s="7">
        <f>SUM(E22:E23)</f>
        <v>942</v>
      </c>
      <c r="F24" s="7"/>
      <c r="G24" s="7">
        <f>SUM(G22:G23)</f>
        <v>-4241</v>
      </c>
      <c r="H24" s="34"/>
    </row>
    <row r="25" spans="1:8" ht="21.75">
      <c r="A25" s="52" t="s">
        <v>108</v>
      </c>
      <c r="C25" s="21"/>
      <c r="D25" s="7"/>
      <c r="E25" s="7">
        <v>0</v>
      </c>
      <c r="F25" s="7"/>
      <c r="G25" s="7">
        <v>0</v>
      </c>
      <c r="H25" s="34"/>
    </row>
    <row r="26" spans="1:8" ht="22.5" thickBot="1">
      <c r="A26" s="52" t="s">
        <v>101</v>
      </c>
      <c r="C26" s="21"/>
      <c r="D26" s="7"/>
      <c r="E26" s="51">
        <f>SUM(E24:E25)</f>
        <v>942</v>
      </c>
      <c r="F26" s="7"/>
      <c r="G26" s="51">
        <f>SUM(G24:G25)</f>
        <v>-4241</v>
      </c>
      <c r="H26" s="34"/>
    </row>
    <row r="27" ht="22.5" thickTop="1">
      <c r="C27" s="25"/>
    </row>
    <row r="28" spans="1:3" ht="21.75">
      <c r="A28" s="20" t="s">
        <v>125</v>
      </c>
      <c r="C28" s="21">
        <v>15</v>
      </c>
    </row>
    <row r="29" spans="1:7" ht="22.5" thickBot="1">
      <c r="A29" s="13" t="s">
        <v>123</v>
      </c>
      <c r="C29" s="25"/>
      <c r="E29" s="78">
        <f>E26/E31*1000</f>
        <v>0.002355</v>
      </c>
      <c r="G29" s="78">
        <f>G26/G31*1000</f>
        <v>-0.0106025</v>
      </c>
    </row>
    <row r="30" ht="22.5" thickTop="1">
      <c r="C30" s="25"/>
    </row>
    <row r="31" spans="1:7" ht="22.5" thickBot="1">
      <c r="A31" s="13" t="s">
        <v>80</v>
      </c>
      <c r="C31" s="25"/>
      <c r="E31" s="36">
        <v>400000000</v>
      </c>
      <c r="G31" s="36">
        <v>400000000</v>
      </c>
    </row>
    <row r="32" ht="22.5" thickTop="1">
      <c r="C32" s="25"/>
    </row>
    <row r="33" spans="1:3" ht="21.75">
      <c r="A33" s="13" t="s">
        <v>4</v>
      </c>
      <c r="C33" s="25"/>
    </row>
    <row r="34" ht="21.75">
      <c r="G34" s="76" t="s">
        <v>100</v>
      </c>
    </row>
    <row r="35" spans="1:8" ht="21.75">
      <c r="A35" s="10" t="s">
        <v>85</v>
      </c>
      <c r="B35" s="11"/>
      <c r="C35" s="11"/>
      <c r="D35" s="32"/>
      <c r="E35" s="32"/>
      <c r="F35" s="32"/>
      <c r="G35" s="32"/>
      <c r="H35" s="11"/>
    </row>
    <row r="36" spans="1:8" ht="21.75">
      <c r="A36" s="10" t="s">
        <v>81</v>
      </c>
      <c r="B36" s="11"/>
      <c r="C36" s="11"/>
      <c r="D36" s="32"/>
      <c r="E36" s="32"/>
      <c r="F36" s="32"/>
      <c r="G36" s="32"/>
      <c r="H36" s="11"/>
    </row>
    <row r="37" spans="1:6" ht="21.75">
      <c r="A37" s="10" t="s">
        <v>128</v>
      </c>
      <c r="B37" s="11"/>
      <c r="C37" s="11"/>
      <c r="D37" s="12"/>
      <c r="E37" s="12"/>
      <c r="F37" s="12"/>
    </row>
    <row r="38" spans="1:7" ht="21.75">
      <c r="A38" s="10"/>
      <c r="B38" s="11"/>
      <c r="C38" s="11"/>
      <c r="D38" s="12"/>
      <c r="E38" s="27"/>
      <c r="F38" s="12"/>
      <c r="G38" s="14" t="s">
        <v>139</v>
      </c>
    </row>
    <row r="39" spans="1:8" ht="21.75">
      <c r="A39" s="15"/>
      <c r="B39" s="11"/>
      <c r="C39" s="16" t="s">
        <v>36</v>
      </c>
      <c r="D39" s="17"/>
      <c r="E39" s="18" t="s">
        <v>116</v>
      </c>
      <c r="F39" s="17"/>
      <c r="G39" s="18">
        <v>2558</v>
      </c>
      <c r="H39" s="19"/>
    </row>
    <row r="40" spans="1:8" ht="21.75">
      <c r="A40" s="20" t="s">
        <v>82</v>
      </c>
      <c r="B40" s="11"/>
      <c r="C40" s="16"/>
      <c r="D40" s="17"/>
      <c r="E40" s="17"/>
      <c r="F40" s="17"/>
      <c r="G40" s="17"/>
      <c r="H40" s="19"/>
    </row>
    <row r="41" spans="1:3" ht="21.75">
      <c r="A41" s="20" t="s">
        <v>22</v>
      </c>
      <c r="C41" s="25"/>
    </row>
    <row r="42" spans="1:8" ht="21.75">
      <c r="A42" s="13" t="s">
        <v>41</v>
      </c>
      <c r="C42" s="25"/>
      <c r="D42" s="7"/>
      <c r="E42" s="23">
        <v>832632</v>
      </c>
      <c r="F42" s="7"/>
      <c r="G42" s="23">
        <v>907707</v>
      </c>
      <c r="H42" s="34"/>
    </row>
    <row r="43" spans="1:8" ht="21.75">
      <c r="A43" s="13" t="s">
        <v>65</v>
      </c>
      <c r="C43" s="25"/>
      <c r="D43" s="7"/>
      <c r="E43" s="23">
        <v>7776</v>
      </c>
      <c r="F43" s="7"/>
      <c r="G43" s="23">
        <v>6492</v>
      </c>
      <c r="H43" s="34"/>
    </row>
    <row r="44" spans="1:8" ht="21.75">
      <c r="A44" s="13" t="s">
        <v>26</v>
      </c>
      <c r="C44" s="21">
        <v>14</v>
      </c>
      <c r="D44" s="7"/>
      <c r="E44" s="8">
        <v>7750</v>
      </c>
      <c r="F44" s="7"/>
      <c r="G44" s="8">
        <v>7006</v>
      </c>
      <c r="H44" s="34"/>
    </row>
    <row r="45" spans="1:8" ht="21.75">
      <c r="A45" s="20" t="s">
        <v>23</v>
      </c>
      <c r="C45" s="25"/>
      <c r="D45" s="7"/>
      <c r="E45" s="8">
        <f>SUM(E42:E44)</f>
        <v>848158</v>
      </c>
      <c r="F45" s="7"/>
      <c r="G45" s="8">
        <f>SUM(G42:G44)</f>
        <v>921205</v>
      </c>
      <c r="H45" s="34"/>
    </row>
    <row r="46" spans="1:8" ht="21.75">
      <c r="A46" s="20" t="s">
        <v>24</v>
      </c>
      <c r="C46" s="25"/>
      <c r="D46" s="7"/>
      <c r="E46" s="23"/>
      <c r="F46" s="7"/>
      <c r="G46" s="23"/>
      <c r="H46" s="34"/>
    </row>
    <row r="47" spans="1:8" ht="21.75">
      <c r="A47" s="13" t="s">
        <v>42</v>
      </c>
      <c r="C47" s="25"/>
      <c r="D47" s="7"/>
      <c r="E47" s="23">
        <v>738659</v>
      </c>
      <c r="F47" s="7"/>
      <c r="G47" s="23">
        <v>816360</v>
      </c>
      <c r="H47" s="34"/>
    </row>
    <row r="48" spans="1:8" ht="21.75">
      <c r="A48" s="13" t="s">
        <v>66</v>
      </c>
      <c r="C48" s="25"/>
      <c r="D48" s="7"/>
      <c r="E48" s="23">
        <v>1962</v>
      </c>
      <c r="F48" s="7"/>
      <c r="G48" s="23">
        <v>2165</v>
      </c>
      <c r="H48" s="34"/>
    </row>
    <row r="49" spans="1:8" ht="21.75">
      <c r="A49" s="13" t="s">
        <v>28</v>
      </c>
      <c r="C49" s="25"/>
      <c r="D49" s="7"/>
      <c r="E49" s="7">
        <v>66612</v>
      </c>
      <c r="F49" s="7"/>
      <c r="G49" s="7">
        <v>58516</v>
      </c>
      <c r="H49" s="35"/>
    </row>
    <row r="50" spans="1:8" ht="21.75">
      <c r="A50" s="13" t="s">
        <v>27</v>
      </c>
      <c r="C50" s="25"/>
      <c r="D50" s="7"/>
      <c r="E50" s="7">
        <v>43719</v>
      </c>
      <c r="F50" s="7"/>
      <c r="G50" s="7">
        <v>40777</v>
      </c>
      <c r="H50" s="35"/>
    </row>
    <row r="51" spans="1:8" ht="21.75">
      <c r="A51" s="20" t="s">
        <v>25</v>
      </c>
      <c r="C51" s="25"/>
      <c r="D51" s="7"/>
      <c r="E51" s="9">
        <f>SUM(E47:E50)</f>
        <v>850952</v>
      </c>
      <c r="F51" s="7"/>
      <c r="G51" s="9">
        <f>SUM(G47:G50)</f>
        <v>917818</v>
      </c>
      <c r="H51" s="34"/>
    </row>
    <row r="52" spans="1:8" ht="21.75">
      <c r="A52" s="20" t="s">
        <v>121</v>
      </c>
      <c r="C52" s="25"/>
      <c r="D52" s="7"/>
      <c r="E52" s="7">
        <f>E45-E51</f>
        <v>-2794</v>
      </c>
      <c r="F52" s="7"/>
      <c r="G52" s="7">
        <f>G45-G51</f>
        <v>3387</v>
      </c>
      <c r="H52" s="35"/>
    </row>
    <row r="53" spans="1:8" ht="21.75">
      <c r="A53" s="13" t="s">
        <v>143</v>
      </c>
      <c r="C53" s="25"/>
      <c r="D53" s="7"/>
      <c r="E53" s="8">
        <v>-316</v>
      </c>
      <c r="F53" s="7"/>
      <c r="G53" s="8">
        <v>-2117</v>
      </c>
      <c r="H53" s="34"/>
    </row>
    <row r="54" spans="1:8" ht="21.75">
      <c r="A54" s="20" t="s">
        <v>124</v>
      </c>
      <c r="C54" s="25"/>
      <c r="D54" s="7"/>
      <c r="E54" s="7">
        <f>SUM(E52:E53)</f>
        <v>-3110</v>
      </c>
      <c r="F54" s="7"/>
      <c r="G54" s="7">
        <f>SUM(G52:G53)</f>
        <v>1270</v>
      </c>
      <c r="H54" s="34"/>
    </row>
    <row r="55" spans="1:8" ht="21.75">
      <c r="A55" s="13" t="s">
        <v>145</v>
      </c>
      <c r="C55" s="21">
        <v>11</v>
      </c>
      <c r="D55" s="7"/>
      <c r="E55" s="8">
        <v>314</v>
      </c>
      <c r="F55" s="7"/>
      <c r="G55" s="8">
        <v>-275</v>
      </c>
      <c r="H55" s="34"/>
    </row>
    <row r="56" spans="1:8" ht="21.75">
      <c r="A56" s="52" t="s">
        <v>122</v>
      </c>
      <c r="C56" s="21"/>
      <c r="D56" s="7"/>
      <c r="E56" s="7">
        <f>SUM(E54:E55)</f>
        <v>-2796</v>
      </c>
      <c r="F56" s="7"/>
      <c r="G56" s="7">
        <f>SUM(G54:G55)</f>
        <v>995</v>
      </c>
      <c r="H56" s="34"/>
    </row>
    <row r="57" spans="1:8" ht="21.75">
      <c r="A57" s="52" t="s">
        <v>108</v>
      </c>
      <c r="C57" s="21"/>
      <c r="D57" s="7"/>
      <c r="E57" s="7">
        <v>0</v>
      </c>
      <c r="F57" s="7"/>
      <c r="G57" s="7">
        <v>0</v>
      </c>
      <c r="H57" s="34"/>
    </row>
    <row r="58" spans="1:8" ht="22.5" thickBot="1">
      <c r="A58" s="52" t="s">
        <v>101</v>
      </c>
      <c r="C58" s="21"/>
      <c r="D58" s="7"/>
      <c r="E58" s="51">
        <f>SUM(E56:E57)</f>
        <v>-2796</v>
      </c>
      <c r="F58" s="7"/>
      <c r="G58" s="51">
        <f>SUM(G56:G57)</f>
        <v>995</v>
      </c>
      <c r="H58" s="34"/>
    </row>
    <row r="59" ht="22.5" thickTop="1">
      <c r="C59" s="25"/>
    </row>
    <row r="60" spans="1:3" ht="21.75">
      <c r="A60" s="20" t="s">
        <v>125</v>
      </c>
      <c r="C60" s="21">
        <v>15</v>
      </c>
    </row>
    <row r="61" spans="1:7" ht="22.5" thickBot="1">
      <c r="A61" s="13" t="s">
        <v>123</v>
      </c>
      <c r="C61" s="25"/>
      <c r="E61" s="78">
        <f>E58/E63*1000</f>
        <v>-0.00699</v>
      </c>
      <c r="G61" s="78">
        <f>G58/G63*1000</f>
        <v>0.0024874999999999997</v>
      </c>
    </row>
    <row r="62" ht="22.5" thickTop="1">
      <c r="C62" s="25"/>
    </row>
    <row r="63" spans="1:7" ht="22.5" thickBot="1">
      <c r="A63" s="13" t="s">
        <v>80</v>
      </c>
      <c r="C63" s="25"/>
      <c r="E63" s="36">
        <v>400000000</v>
      </c>
      <c r="G63" s="36">
        <v>400000000</v>
      </c>
    </row>
    <row r="64" ht="22.5" thickTop="1">
      <c r="C64" s="25"/>
    </row>
    <row r="65" spans="1:3" ht="21.75">
      <c r="A65" s="13" t="s">
        <v>4</v>
      </c>
      <c r="C65" s="25"/>
    </row>
    <row r="66" ht="21.75">
      <c r="G66" s="76" t="s">
        <v>100</v>
      </c>
    </row>
    <row r="67" spans="1:8" ht="21.75">
      <c r="A67" s="10" t="s">
        <v>85</v>
      </c>
      <c r="B67" s="11"/>
      <c r="C67" s="11"/>
      <c r="D67" s="32"/>
      <c r="E67" s="32"/>
      <c r="F67" s="32"/>
      <c r="G67" s="32"/>
      <c r="H67" s="11"/>
    </row>
    <row r="68" spans="1:8" ht="21.75">
      <c r="A68" s="37" t="s">
        <v>46</v>
      </c>
      <c r="B68" s="11"/>
      <c r="C68" s="11"/>
      <c r="D68" s="32"/>
      <c r="E68" s="32"/>
      <c r="F68" s="32"/>
      <c r="G68" s="32"/>
      <c r="H68" s="11"/>
    </row>
    <row r="69" spans="1:6" ht="21.75">
      <c r="A69" s="10" t="s">
        <v>128</v>
      </c>
      <c r="B69" s="11"/>
      <c r="C69" s="11"/>
      <c r="D69" s="12"/>
      <c r="E69" s="12"/>
      <c r="F69" s="12"/>
    </row>
    <row r="70" spans="1:7" ht="21.75">
      <c r="A70" s="10"/>
      <c r="B70" s="11"/>
      <c r="C70" s="11"/>
      <c r="D70" s="12"/>
      <c r="E70" s="27"/>
      <c r="F70" s="12"/>
      <c r="G70" s="14" t="s">
        <v>95</v>
      </c>
    </row>
    <row r="71" spans="1:8" ht="21.75">
      <c r="A71" s="15"/>
      <c r="B71" s="11"/>
      <c r="C71" s="16"/>
      <c r="D71" s="17"/>
      <c r="E71" s="18" t="s">
        <v>116</v>
      </c>
      <c r="F71" s="17"/>
      <c r="G71" s="18">
        <v>2558</v>
      </c>
      <c r="H71" s="19"/>
    </row>
    <row r="72" spans="1:2" ht="21.75">
      <c r="A72" s="38" t="s">
        <v>47</v>
      </c>
      <c r="B72" s="39"/>
    </row>
    <row r="73" spans="1:7" ht="21.75">
      <c r="A73" s="40" t="s">
        <v>126</v>
      </c>
      <c r="B73" s="41"/>
      <c r="E73" s="42">
        <f>E54</f>
        <v>-3110</v>
      </c>
      <c r="G73" s="42">
        <f>SUM(G54)</f>
        <v>1270</v>
      </c>
    </row>
    <row r="74" spans="1:7" ht="21.75">
      <c r="A74" s="40" t="s">
        <v>127</v>
      </c>
      <c r="B74" s="41"/>
      <c r="E74" s="43"/>
      <c r="G74" s="43"/>
    </row>
    <row r="75" spans="1:2" ht="21.75">
      <c r="A75" s="40" t="s">
        <v>67</v>
      </c>
      <c r="B75" s="41"/>
    </row>
    <row r="76" spans="1:7" ht="21.75">
      <c r="A76" s="40" t="s">
        <v>48</v>
      </c>
      <c r="B76" s="41"/>
      <c r="E76" s="43">
        <v>9704</v>
      </c>
      <c r="G76" s="43">
        <v>8612</v>
      </c>
    </row>
    <row r="77" spans="1:7" ht="21.75">
      <c r="A77" s="40" t="s">
        <v>135</v>
      </c>
      <c r="B77" s="41"/>
      <c r="E77" s="43">
        <v>-16</v>
      </c>
      <c r="G77" s="43">
        <v>-179</v>
      </c>
    </row>
    <row r="78" spans="1:7" ht="21.75">
      <c r="A78" s="40" t="s">
        <v>133</v>
      </c>
      <c r="B78" s="41"/>
      <c r="E78" s="43">
        <v>0</v>
      </c>
      <c r="G78" s="43">
        <v>510</v>
      </c>
    </row>
    <row r="79" spans="1:7" ht="21.75">
      <c r="A79" s="40" t="s">
        <v>144</v>
      </c>
      <c r="B79" s="41"/>
      <c r="E79" s="44">
        <v>966</v>
      </c>
      <c r="G79" s="44">
        <v>1184</v>
      </c>
    </row>
    <row r="80" spans="1:7" ht="21.75">
      <c r="A80" s="40" t="s">
        <v>136</v>
      </c>
      <c r="B80" s="41"/>
      <c r="E80" s="44">
        <v>1018</v>
      </c>
      <c r="G80" s="43">
        <v>-10</v>
      </c>
    </row>
    <row r="81" spans="1:7" ht="21.75">
      <c r="A81" s="40" t="s">
        <v>49</v>
      </c>
      <c r="B81" s="41"/>
      <c r="E81" s="43">
        <v>526</v>
      </c>
      <c r="G81" s="43">
        <v>373</v>
      </c>
    </row>
    <row r="82" spans="1:7" ht="21.75">
      <c r="A82" s="40" t="s">
        <v>115</v>
      </c>
      <c r="B82" s="41"/>
      <c r="E82" s="43"/>
      <c r="G82" s="43"/>
    </row>
    <row r="83" spans="1:7" ht="21.75">
      <c r="A83" s="40" t="s">
        <v>114</v>
      </c>
      <c r="B83" s="41"/>
      <c r="E83" s="43">
        <v>-535</v>
      </c>
      <c r="G83" s="43">
        <v>0</v>
      </c>
    </row>
    <row r="84" spans="1:7" ht="21.75">
      <c r="A84" s="40" t="s">
        <v>137</v>
      </c>
      <c r="B84" s="41"/>
      <c r="E84" s="43"/>
      <c r="G84" s="43"/>
    </row>
    <row r="85" spans="1:7" ht="21.75">
      <c r="A85" s="40" t="s">
        <v>114</v>
      </c>
      <c r="B85" s="41"/>
      <c r="E85" s="43">
        <v>-6</v>
      </c>
      <c r="G85" s="43">
        <v>-7</v>
      </c>
    </row>
    <row r="86" spans="1:7" ht="21.75">
      <c r="A86" s="40" t="s">
        <v>50</v>
      </c>
      <c r="B86" s="41"/>
      <c r="E86" s="43">
        <v>-421</v>
      </c>
      <c r="G86" s="43">
        <v>-268</v>
      </c>
    </row>
    <row r="87" spans="1:7" ht="21.75">
      <c r="A87" s="40" t="s">
        <v>73</v>
      </c>
      <c r="B87" s="41"/>
      <c r="E87" s="45">
        <v>0</v>
      </c>
      <c r="G87" s="45">
        <v>5</v>
      </c>
    </row>
    <row r="88" spans="1:7" ht="21.75">
      <c r="A88" s="40" t="s">
        <v>51</v>
      </c>
      <c r="B88" s="41"/>
      <c r="E88" s="44"/>
      <c r="G88" s="44"/>
    </row>
    <row r="89" spans="1:7" ht="21.75">
      <c r="A89" s="40" t="s">
        <v>52</v>
      </c>
      <c r="B89" s="41"/>
      <c r="E89" s="46">
        <f>SUM(E73:E87)</f>
        <v>8126</v>
      </c>
      <c r="G89" s="46">
        <f>SUM(G73:G87)</f>
        <v>11490</v>
      </c>
    </row>
    <row r="90" spans="1:7" ht="21.75">
      <c r="A90" s="40" t="s">
        <v>68</v>
      </c>
      <c r="B90" s="41"/>
      <c r="E90" s="23"/>
      <c r="G90" s="23"/>
    </row>
    <row r="91" spans="1:7" ht="21.75">
      <c r="A91" s="40" t="s">
        <v>53</v>
      </c>
      <c r="B91" s="41"/>
      <c r="E91" s="43">
        <v>-18116</v>
      </c>
      <c r="G91" s="43">
        <v>-10261</v>
      </c>
    </row>
    <row r="92" spans="1:7" ht="21.75">
      <c r="A92" s="40" t="s">
        <v>54</v>
      </c>
      <c r="B92" s="41"/>
      <c r="E92" s="43">
        <v>24069</v>
      </c>
      <c r="G92" s="43">
        <v>37215</v>
      </c>
    </row>
    <row r="93" spans="1:7" ht="21.75">
      <c r="A93" s="40" t="s">
        <v>55</v>
      </c>
      <c r="B93" s="41"/>
      <c r="E93" s="43">
        <v>-2180</v>
      </c>
      <c r="G93" s="43">
        <v>1758</v>
      </c>
    </row>
    <row r="94" spans="1:7" ht="21.75">
      <c r="A94" s="40" t="s">
        <v>56</v>
      </c>
      <c r="B94" s="41"/>
      <c r="E94" s="43">
        <v>98</v>
      </c>
      <c r="G94" s="43">
        <v>-1790</v>
      </c>
    </row>
    <row r="95" spans="1:7" ht="21.75">
      <c r="A95" s="40" t="s">
        <v>69</v>
      </c>
      <c r="B95" s="41"/>
      <c r="E95" s="43"/>
      <c r="G95" s="43"/>
    </row>
    <row r="96" spans="1:7" ht="21.75">
      <c r="A96" s="40" t="s">
        <v>57</v>
      </c>
      <c r="B96" s="41"/>
      <c r="E96" s="43">
        <v>27836</v>
      </c>
      <c r="G96" s="43">
        <v>33797</v>
      </c>
    </row>
    <row r="97" spans="1:7" ht="21.75">
      <c r="A97" s="40" t="s">
        <v>58</v>
      </c>
      <c r="B97" s="41"/>
      <c r="E97" s="47">
        <v>218</v>
      </c>
      <c r="G97" s="47">
        <v>104</v>
      </c>
    </row>
    <row r="98" spans="1:7" ht="21.75">
      <c r="A98" s="40" t="s">
        <v>109</v>
      </c>
      <c r="B98" s="41"/>
      <c r="E98" s="43">
        <f>SUM(E89,E91:E97)</f>
        <v>40051</v>
      </c>
      <c r="G98" s="43">
        <f>SUM(G89,G91:G97)</f>
        <v>72313</v>
      </c>
    </row>
    <row r="99" spans="1:7" ht="21.75">
      <c r="A99" s="40" t="s">
        <v>62</v>
      </c>
      <c r="B99" s="39"/>
      <c r="E99" s="43">
        <v>124</v>
      </c>
      <c r="G99" s="43">
        <v>290</v>
      </c>
    </row>
    <row r="100" spans="1:7" ht="21.75">
      <c r="A100" s="40" t="s">
        <v>59</v>
      </c>
      <c r="B100" s="41"/>
      <c r="E100" s="43">
        <v>-2214</v>
      </c>
      <c r="G100" s="43">
        <v>-2637</v>
      </c>
    </row>
    <row r="101" spans="1:7" ht="21.75">
      <c r="A101" s="38" t="s">
        <v>110</v>
      </c>
      <c r="B101" s="41"/>
      <c r="E101" s="48">
        <f>SUM(E98:E100)</f>
        <v>37961</v>
      </c>
      <c r="G101" s="48">
        <f>SUM(G99:G100)+G98</f>
        <v>69966</v>
      </c>
    </row>
    <row r="102" spans="1:2" ht="12" customHeight="1">
      <c r="A102" s="40"/>
      <c r="B102" s="41"/>
    </row>
    <row r="103" spans="1:2" ht="21.75">
      <c r="A103" s="13" t="s">
        <v>4</v>
      </c>
      <c r="B103" s="41"/>
    </row>
    <row r="104" ht="21.75">
      <c r="G104" s="76" t="s">
        <v>100</v>
      </c>
    </row>
    <row r="105" spans="1:8" ht="21.75">
      <c r="A105" s="10" t="s">
        <v>85</v>
      </c>
      <c r="B105" s="11"/>
      <c r="C105" s="11"/>
      <c r="D105" s="32"/>
      <c r="E105" s="32"/>
      <c r="F105" s="32"/>
      <c r="G105" s="32"/>
      <c r="H105" s="11"/>
    </row>
    <row r="106" spans="1:8" ht="21.75">
      <c r="A106" s="37" t="s">
        <v>60</v>
      </c>
      <c r="B106" s="11"/>
      <c r="C106" s="11"/>
      <c r="D106" s="32"/>
      <c r="E106" s="32"/>
      <c r="F106" s="32"/>
      <c r="G106" s="32"/>
      <c r="H106" s="11"/>
    </row>
    <row r="107" spans="1:6" ht="21.75">
      <c r="A107" s="10" t="s">
        <v>128</v>
      </c>
      <c r="B107" s="11"/>
      <c r="C107" s="11"/>
      <c r="D107" s="12"/>
      <c r="E107" s="12"/>
      <c r="F107" s="12"/>
    </row>
    <row r="108" spans="1:7" ht="21.75">
      <c r="A108" s="10"/>
      <c r="B108" s="11"/>
      <c r="C108" s="11"/>
      <c r="D108" s="12"/>
      <c r="E108" s="27"/>
      <c r="F108" s="12"/>
      <c r="G108" s="14" t="s">
        <v>95</v>
      </c>
    </row>
    <row r="109" spans="1:8" ht="21.75">
      <c r="A109" s="15"/>
      <c r="B109" s="11"/>
      <c r="C109" s="16"/>
      <c r="D109" s="17"/>
      <c r="E109" s="18" t="s">
        <v>116</v>
      </c>
      <c r="F109" s="17"/>
      <c r="G109" s="18">
        <v>2558</v>
      </c>
      <c r="H109" s="19"/>
    </row>
    <row r="110" ht="21.75">
      <c r="A110" s="38" t="s">
        <v>61</v>
      </c>
    </row>
    <row r="111" spans="1:7" ht="21.75">
      <c r="A111" s="40" t="s">
        <v>92</v>
      </c>
      <c r="E111" s="46">
        <v>-13198</v>
      </c>
      <c r="F111" s="46"/>
      <c r="G111" s="46">
        <v>-71027</v>
      </c>
    </row>
    <row r="112" spans="1:7" ht="21.75">
      <c r="A112" s="40" t="s">
        <v>74</v>
      </c>
      <c r="E112" s="46">
        <v>-4279</v>
      </c>
      <c r="F112" s="46"/>
      <c r="G112" s="46">
        <v>-21860</v>
      </c>
    </row>
    <row r="113" spans="1:7" ht="21.75">
      <c r="A113" s="40" t="s">
        <v>113</v>
      </c>
      <c r="E113" s="46">
        <v>21</v>
      </c>
      <c r="F113" s="46"/>
      <c r="G113" s="46">
        <v>86</v>
      </c>
    </row>
    <row r="114" spans="1:7" ht="21.75">
      <c r="A114" s="40" t="s">
        <v>75</v>
      </c>
      <c r="E114" s="49">
        <v>-175</v>
      </c>
      <c r="F114" s="7"/>
      <c r="G114" s="49">
        <v>-6889</v>
      </c>
    </row>
    <row r="115" spans="1:7" ht="21.75">
      <c r="A115" s="38" t="s">
        <v>76</v>
      </c>
      <c r="E115" s="48">
        <f>SUM(E111:E114)</f>
        <v>-17631</v>
      </c>
      <c r="F115" s="7"/>
      <c r="G115" s="48">
        <f>SUM(G111:G114)</f>
        <v>-99690</v>
      </c>
    </row>
    <row r="116" spans="1:7" ht="21.75">
      <c r="A116" s="38" t="s">
        <v>63</v>
      </c>
      <c r="E116" s="43"/>
      <c r="G116" s="43"/>
    </row>
    <row r="117" spans="1:7" ht="21.75">
      <c r="A117" s="40" t="s">
        <v>78</v>
      </c>
      <c r="E117" s="43">
        <v>-1</v>
      </c>
      <c r="G117" s="43">
        <v>-5</v>
      </c>
    </row>
    <row r="118" spans="1:7" ht="21.75">
      <c r="A118" s="40" t="s">
        <v>120</v>
      </c>
      <c r="E118" s="43">
        <v>-7971</v>
      </c>
      <c r="G118" s="43">
        <v>-7961</v>
      </c>
    </row>
    <row r="119" spans="1:7" ht="21.75">
      <c r="A119" s="38" t="s">
        <v>111</v>
      </c>
      <c r="E119" s="48">
        <f>SUM(E117:E118)</f>
        <v>-7972</v>
      </c>
      <c r="G119" s="48">
        <f>SUM(G117:G118)</f>
        <v>-7966</v>
      </c>
    </row>
    <row r="120" spans="1:7" ht="21.75">
      <c r="A120" s="38" t="s">
        <v>138</v>
      </c>
      <c r="E120" s="43">
        <f>SUM(E101,E115,E119)</f>
        <v>12358</v>
      </c>
      <c r="G120" s="43">
        <f>SUM(G101,G115,G119)</f>
        <v>-37690</v>
      </c>
    </row>
    <row r="121" spans="1:7" ht="21.75">
      <c r="A121" s="40" t="s">
        <v>102</v>
      </c>
      <c r="E121" s="47">
        <v>30211</v>
      </c>
      <c r="G121" s="47">
        <v>127987</v>
      </c>
    </row>
    <row r="122" spans="1:7" ht="22.5" thickBot="1">
      <c r="A122" s="38" t="s">
        <v>103</v>
      </c>
      <c r="E122" s="50">
        <f>SUM(E120:E121)</f>
        <v>42569</v>
      </c>
      <c r="G122" s="50">
        <f>SUM(G120:G121)</f>
        <v>90297</v>
      </c>
    </row>
    <row r="123" spans="1:7" ht="5.25" customHeight="1" thickTop="1">
      <c r="A123" s="38"/>
      <c r="E123" s="77"/>
      <c r="G123" s="77"/>
    </row>
    <row r="124" spans="1:7" ht="21.75">
      <c r="A124" s="38" t="s">
        <v>104</v>
      </c>
      <c r="E124" s="77"/>
      <c r="G124" s="77"/>
    </row>
    <row r="125" spans="1:7" ht="21.75">
      <c r="A125" s="40" t="s">
        <v>105</v>
      </c>
      <c r="E125" s="43"/>
      <c r="G125" s="43"/>
    </row>
    <row r="126" spans="1:7" ht="21.75">
      <c r="A126" s="40" t="s">
        <v>106</v>
      </c>
      <c r="E126" s="43">
        <v>29</v>
      </c>
      <c r="G126" s="43">
        <v>39</v>
      </c>
    </row>
    <row r="127" spans="1:7" ht="10.5" customHeight="1">
      <c r="A127" s="40"/>
      <c r="E127" s="43"/>
      <c r="G127" s="43"/>
    </row>
    <row r="128" ht="21.75">
      <c r="A128" s="13" t="s">
        <v>4</v>
      </c>
    </row>
  </sheetData>
  <sheetProtection/>
  <printOptions horizontalCentered="1"/>
  <pageMargins left="0.94488188976378" right="0.511811023622047" top="0.905511811023622" bottom="0.31496062992126" header="0.511811023622047" footer="0.196850393700787"/>
  <pageSetup horizontalDpi="600" verticalDpi="600" orientation="portrait" paperSize="9" scale="95" r:id="rId1"/>
  <rowBreaks count="3" manualBreakCount="3">
    <brk id="33" max="6" man="1"/>
    <brk id="65" max="6" man="1"/>
    <brk id="1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showGridLines="0" view="pageBreakPreview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30.25390625" style="57" customWidth="1"/>
    <col min="2" max="2" width="8.00390625" style="57" customWidth="1"/>
    <col min="3" max="3" width="0.875" style="57" customWidth="1"/>
    <col min="4" max="4" width="12.625" style="57" customWidth="1"/>
    <col min="5" max="5" width="0.875" style="57" customWidth="1"/>
    <col min="6" max="6" width="12.625" style="57" customWidth="1"/>
    <col min="7" max="7" width="0.875" style="57" customWidth="1"/>
    <col min="8" max="8" width="14.75390625" style="57" customWidth="1"/>
    <col min="9" max="9" width="0.875" style="57" customWidth="1"/>
    <col min="10" max="10" width="12.625" style="57" customWidth="1"/>
    <col min="11" max="11" width="0.875" style="57" customWidth="1"/>
    <col min="12" max="12" width="12.625" style="57" customWidth="1"/>
    <col min="13" max="13" width="1.12109375" style="57" customWidth="1"/>
    <col min="14" max="16384" width="9.125" style="57" customWidth="1"/>
  </cols>
  <sheetData>
    <row r="1" ht="21.75">
      <c r="L1" s="59" t="s">
        <v>100</v>
      </c>
    </row>
    <row r="2" spans="1:12" ht="21.75">
      <c r="A2" s="56" t="s">
        <v>85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21.75">
      <c r="A3" s="79" t="s">
        <v>13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21.75">
      <c r="A4" s="79" t="s">
        <v>128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4:12" s="58" customFormat="1" ht="21.75">
      <c r="D5" s="57"/>
      <c r="E5" s="57"/>
      <c r="F5" s="57"/>
      <c r="G5" s="57"/>
      <c r="H5" s="57"/>
      <c r="I5" s="57"/>
      <c r="J5" s="57"/>
      <c r="K5" s="57"/>
      <c r="L5" s="59" t="s">
        <v>95</v>
      </c>
    </row>
    <row r="6" spans="4:12" s="58" customFormat="1" ht="21.75">
      <c r="D6" s="58" t="s">
        <v>15</v>
      </c>
      <c r="H6" s="80" t="s">
        <v>70</v>
      </c>
      <c r="I6" s="80"/>
      <c r="J6" s="80"/>
      <c r="L6" s="61"/>
    </row>
    <row r="7" spans="4:8" s="58" customFormat="1" ht="21.75">
      <c r="D7" s="62" t="s">
        <v>17</v>
      </c>
      <c r="E7" s="62"/>
      <c r="F7" s="62" t="s">
        <v>93</v>
      </c>
      <c r="G7" s="62"/>
      <c r="H7" s="62" t="s">
        <v>84</v>
      </c>
    </row>
    <row r="8" spans="2:12" s="58" customFormat="1" ht="21.75">
      <c r="B8" s="16" t="s">
        <v>36</v>
      </c>
      <c r="D8" s="60" t="s">
        <v>16</v>
      </c>
      <c r="E8" s="62"/>
      <c r="F8" s="60" t="s">
        <v>94</v>
      </c>
      <c r="G8" s="62"/>
      <c r="H8" s="60" t="s">
        <v>83</v>
      </c>
      <c r="I8" s="62"/>
      <c r="J8" s="60" t="s">
        <v>14</v>
      </c>
      <c r="K8" s="62"/>
      <c r="L8" s="60" t="s">
        <v>43</v>
      </c>
    </row>
    <row r="9" spans="1:12" ht="21.75">
      <c r="A9" s="63" t="s">
        <v>112</v>
      </c>
      <c r="B9" s="63"/>
      <c r="C9" s="63"/>
      <c r="D9" s="67">
        <v>200000</v>
      </c>
      <c r="E9" s="67"/>
      <c r="F9" s="67">
        <v>39810</v>
      </c>
      <c r="G9" s="67"/>
      <c r="H9" s="67">
        <v>10075</v>
      </c>
      <c r="I9" s="67"/>
      <c r="J9" s="67">
        <v>29181</v>
      </c>
      <c r="K9" s="68"/>
      <c r="L9" s="67">
        <f>SUM(D9:J9)</f>
        <v>279066</v>
      </c>
    </row>
    <row r="10" spans="1:12" ht="21.75">
      <c r="A10" s="57" t="s">
        <v>77</v>
      </c>
      <c r="B10" s="65">
        <v>16</v>
      </c>
      <c r="C10" s="65"/>
      <c r="D10" s="67">
        <v>0</v>
      </c>
      <c r="E10" s="67"/>
      <c r="F10" s="67">
        <v>0</v>
      </c>
      <c r="G10" s="67"/>
      <c r="H10" s="67">
        <v>0</v>
      </c>
      <c r="I10" s="67"/>
      <c r="J10" s="67">
        <v>-8000</v>
      </c>
      <c r="K10" s="68"/>
      <c r="L10" s="67">
        <f>SUM(D10:J10)</f>
        <v>-8000</v>
      </c>
    </row>
    <row r="11" spans="1:12" ht="21.75">
      <c r="A11" s="57" t="s">
        <v>101</v>
      </c>
      <c r="D11" s="69">
        <v>0</v>
      </c>
      <c r="E11" s="68"/>
      <c r="F11" s="69">
        <v>0</v>
      </c>
      <c r="G11" s="68"/>
      <c r="H11" s="69">
        <v>0</v>
      </c>
      <c r="I11" s="68"/>
      <c r="J11" s="67">
        <f>PL!G58</f>
        <v>995</v>
      </c>
      <c r="K11" s="68"/>
      <c r="L11" s="70">
        <f>SUM(D11:J11)</f>
        <v>995</v>
      </c>
    </row>
    <row r="12" spans="1:12" ht="22.5" thickBot="1">
      <c r="A12" s="63" t="s">
        <v>129</v>
      </c>
      <c r="B12" s="63"/>
      <c r="C12" s="63"/>
      <c r="D12" s="71">
        <f>SUM(D9:D11)</f>
        <v>200000</v>
      </c>
      <c r="E12" s="68"/>
      <c r="F12" s="71">
        <f>SUM(F9:F11)</f>
        <v>39810</v>
      </c>
      <c r="G12" s="68"/>
      <c r="H12" s="71">
        <f>SUM(H9:H11)</f>
        <v>10075</v>
      </c>
      <c r="I12" s="68"/>
      <c r="J12" s="71">
        <f>SUM(J9:J11)</f>
        <v>22176</v>
      </c>
      <c r="K12" s="68"/>
      <c r="L12" s="71">
        <f>SUM(L9:L11)</f>
        <v>272061</v>
      </c>
    </row>
    <row r="13" spans="4:12" ht="22.5" thickTop="1">
      <c r="D13" s="72"/>
      <c r="E13" s="72"/>
      <c r="F13" s="72"/>
      <c r="G13" s="72"/>
      <c r="H13" s="72"/>
      <c r="I13" s="72"/>
      <c r="J13" s="72"/>
      <c r="K13" s="67"/>
      <c r="L13" s="72"/>
    </row>
    <row r="14" spans="1:12" ht="21.75">
      <c r="A14" s="63" t="s">
        <v>117</v>
      </c>
      <c r="B14" s="65"/>
      <c r="C14" s="65"/>
      <c r="D14" s="67">
        <v>200000</v>
      </c>
      <c r="E14" s="67"/>
      <c r="F14" s="67">
        <v>39810</v>
      </c>
      <c r="G14" s="67"/>
      <c r="H14" s="67">
        <v>10509</v>
      </c>
      <c r="I14" s="67"/>
      <c r="J14" s="67">
        <v>28360</v>
      </c>
      <c r="K14" s="68"/>
      <c r="L14" s="67">
        <f>SUM(D14:J14)</f>
        <v>278679</v>
      </c>
    </row>
    <row r="15" spans="1:12" ht="21.75">
      <c r="A15" s="57" t="s">
        <v>77</v>
      </c>
      <c r="B15" s="65">
        <v>16</v>
      </c>
      <c r="C15" s="65"/>
      <c r="D15" s="67">
        <v>0</v>
      </c>
      <c r="E15" s="67"/>
      <c r="F15" s="67">
        <v>0</v>
      </c>
      <c r="G15" s="67"/>
      <c r="H15" s="67">
        <v>0</v>
      </c>
      <c r="I15" s="67"/>
      <c r="J15" s="67">
        <v>-8000</v>
      </c>
      <c r="K15" s="68"/>
      <c r="L15" s="67">
        <f>SUM(D15:J15)</f>
        <v>-8000</v>
      </c>
    </row>
    <row r="16" spans="1:12" ht="21.75">
      <c r="A16" s="57" t="s">
        <v>101</v>
      </c>
      <c r="B16" s="65"/>
      <c r="C16" s="65"/>
      <c r="D16" s="67">
        <v>0</v>
      </c>
      <c r="E16" s="67"/>
      <c r="F16" s="67">
        <v>0</v>
      </c>
      <c r="G16" s="67"/>
      <c r="H16" s="67">
        <v>0</v>
      </c>
      <c r="I16" s="67"/>
      <c r="J16" s="67">
        <f>PL!E58</f>
        <v>-2796</v>
      </c>
      <c r="K16" s="68"/>
      <c r="L16" s="68">
        <f>SUM(D16:J16)</f>
        <v>-2796</v>
      </c>
    </row>
    <row r="17" spans="1:12" ht="22.5" thickBot="1">
      <c r="A17" s="63" t="s">
        <v>130</v>
      </c>
      <c r="B17" s="63"/>
      <c r="C17" s="63"/>
      <c r="D17" s="71">
        <f>SUM(D14:D16)</f>
        <v>200000</v>
      </c>
      <c r="E17" s="68"/>
      <c r="F17" s="71">
        <f>SUM(F14:F16)</f>
        <v>39810</v>
      </c>
      <c r="G17" s="68"/>
      <c r="H17" s="71">
        <f>SUM(H14:H16)</f>
        <v>10509</v>
      </c>
      <c r="I17" s="68"/>
      <c r="J17" s="71">
        <f>SUM(J14:J16)</f>
        <v>17564</v>
      </c>
      <c r="K17" s="68"/>
      <c r="L17" s="71">
        <f>SUM(L14:L16)</f>
        <v>267883</v>
      </c>
    </row>
    <row r="18" spans="1:12" ht="22.5" thickTop="1">
      <c r="A18" s="63"/>
      <c r="B18" s="63"/>
      <c r="C18" s="63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21.75">
      <c r="A19" s="57" t="s">
        <v>4</v>
      </c>
      <c r="L19" s="66"/>
    </row>
  </sheetData>
  <sheetProtection/>
  <mergeCells count="3">
    <mergeCell ref="A3:L3"/>
    <mergeCell ref="A4:L4"/>
    <mergeCell ref="H6:J6"/>
  </mergeCells>
  <printOptions horizontalCentered="1"/>
  <pageMargins left="0.94488188976378" right="0.118110236220472" top="0.905511811023622" bottom="0.748031496062992" header="0.511811023622047" footer="0.511811023622047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Wanwimon Unanuya</cp:lastModifiedBy>
  <cp:lastPrinted>2016-07-29T08:58:50Z</cp:lastPrinted>
  <dcterms:created xsi:type="dcterms:W3CDTF">1999-07-16T06:31:12Z</dcterms:created>
  <dcterms:modified xsi:type="dcterms:W3CDTF">2016-08-04T09:39:48Z</dcterms:modified>
  <cp:category/>
  <cp:version/>
  <cp:contentType/>
  <cp:contentStatus/>
</cp:coreProperties>
</file>