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ate1904="1" backupFile="1" codeName="ThisWorkbook"/>
  <mc:AlternateContent xmlns:mc="http://schemas.openxmlformats.org/markup-compatibility/2006">
    <mc:Choice Requires="x15">
      <x15ac:absPath xmlns:x15ac="http://schemas.microsoft.com/office/spreadsheetml/2010/11/ac" url="G:\L\L_S P V I\2023\Ye12'2023\SPVI\"/>
    </mc:Choice>
  </mc:AlternateContent>
  <xr:revisionPtr revIDLastSave="0" documentId="13_ncr:1_{8A3DD9A0-0F6F-465C-B1DA-E0C18F0386E3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000000" sheetId="1" state="veryHidden" r:id="rId1"/>
    <sheet name="pldt" sheetId="2" state="veryHidden" r:id="rId2"/>
    <sheet name="BS" sheetId="19" r:id="rId3"/>
    <sheet name="PL" sheetId="3" r:id="rId4"/>
    <sheet name="CE" sheetId="20" r:id="rId5"/>
    <sheet name="CF" sheetId="21" r:id="rId6"/>
    <sheet name="000" sheetId="4" state="veryHidden" r:id="rId7"/>
    <sheet name="BMV" sheetId="18" state="veryHidden" r:id="rId8"/>
  </sheets>
  <definedNames>
    <definedName name="_xlnm.Print_Area" localSheetId="4">CE!$A$1:$L$22</definedName>
    <definedName name="_xlnm.Print_Area" localSheetId="5">CF!$A$1:$H$68</definedName>
    <definedName name="_xlnm.Print_Area" localSheetId="3">PL!$A$1:$H$39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9" l="1"/>
  <c r="E56" i="21"/>
  <c r="E18" i="3"/>
  <c r="E20" i="3" s="1"/>
  <c r="E17" i="3"/>
  <c r="E11" i="3"/>
  <c r="E36" i="19"/>
  <c r="G36" i="19"/>
  <c r="G54" i="21" l="1"/>
  <c r="G47" i="21"/>
  <c r="G29" i="3"/>
  <c r="G30" i="3" s="1"/>
  <c r="J10" i="20" s="1"/>
  <c r="L10" i="20" s="1"/>
  <c r="G17" i="3"/>
  <c r="G11" i="3"/>
  <c r="G18" i="3" s="1"/>
  <c r="G20" i="3" s="1"/>
  <c r="G22" i="3" s="1"/>
  <c r="G32" i="3" s="1"/>
  <c r="G35" i="3" s="1"/>
  <c r="G41" i="19"/>
  <c r="G12" i="19"/>
  <c r="E54" i="21"/>
  <c r="E47" i="21"/>
  <c r="E40" i="19"/>
  <c r="G40" i="19"/>
  <c r="E29" i="3"/>
  <c r="E30" i="3" s="1"/>
  <c r="J17" i="20" s="1"/>
  <c r="L17" i="20" s="1"/>
  <c r="G19" i="19"/>
  <c r="H11" i="20"/>
  <c r="H13" i="20" s="1"/>
  <c r="G50" i="19" s="1"/>
  <c r="F11" i="20"/>
  <c r="F13" i="20"/>
  <c r="F15" i="20" s="1"/>
  <c r="F20" i="20" s="1"/>
  <c r="E48" i="19" s="1"/>
  <c r="D11" i="20"/>
  <c r="D13" i="20"/>
  <c r="G47" i="19" s="1"/>
  <c r="D18" i="20"/>
  <c r="H18" i="20"/>
  <c r="F18" i="20"/>
  <c r="E19" i="19"/>
  <c r="L8" i="20"/>
  <c r="L19" i="20"/>
  <c r="L12" i="20"/>
  <c r="G48" i="19" l="1"/>
  <c r="D15" i="20"/>
  <c r="D20" i="20" s="1"/>
  <c r="E41" i="19"/>
  <c r="E20" i="19"/>
  <c r="G20" i="19"/>
  <c r="E7" i="21"/>
  <c r="E21" i="21" s="1"/>
  <c r="E31" i="21" s="1"/>
  <c r="E34" i="21" s="1"/>
  <c r="E55" i="21" s="1"/>
  <c r="E57" i="21" s="1"/>
  <c r="E58" i="21" s="1"/>
  <c r="G7" i="21"/>
  <c r="H15" i="20"/>
  <c r="H20" i="20" s="1"/>
  <c r="E50" i="19" s="1"/>
  <c r="G21" i="21" l="1"/>
  <c r="G31" i="21" s="1"/>
  <c r="G34" i="21" s="1"/>
  <c r="E22" i="3"/>
  <c r="J16" i="20" s="1"/>
  <c r="J9" i="20"/>
  <c r="G55" i="21" l="1"/>
  <c r="G57" i="21" s="1"/>
  <c r="E32" i="3"/>
  <c r="E35" i="3" s="1"/>
  <c r="J11" i="20"/>
  <c r="J13" i="20"/>
  <c r="L9" i="20"/>
  <c r="J18" i="20"/>
  <c r="L16" i="20"/>
  <c r="L18" i="20" s="1"/>
  <c r="L11" i="20" l="1"/>
  <c r="L13" i="20"/>
  <c r="L15" i="20" s="1"/>
  <c r="L20" i="20" s="1"/>
  <c r="J15" i="20"/>
  <c r="J20" i="20" s="1"/>
  <c r="E51" i="19" s="1"/>
  <c r="E52" i="19" s="1"/>
  <c r="E53" i="19" s="1"/>
  <c r="E54" i="19" s="1"/>
  <c r="G51" i="19"/>
  <c r="G52" i="19" s="1"/>
  <c r="G53" i="19" s="1"/>
  <c r="G54" i="19" s="1"/>
</calcChain>
</file>

<file path=xl/sharedStrings.xml><?xml version="1.0" encoding="utf-8"?>
<sst xmlns="http://schemas.openxmlformats.org/spreadsheetml/2006/main" count="188" uniqueCount="153">
  <si>
    <t>สินทรัพย์</t>
  </si>
  <si>
    <t>สินทรัพย์หมุนเวียน</t>
  </si>
  <si>
    <t>รวมสินทรัพย์หมุนเวียน</t>
  </si>
  <si>
    <t>รวมสินทรัพย์</t>
  </si>
  <si>
    <t>หมายเหตุประกอบงบการเงินเป็นส่วนหนึ่งของงบการเงินนี้</t>
  </si>
  <si>
    <t>หนี้สินหมุนเวียน</t>
  </si>
  <si>
    <t>รวมหนี้สินหมุนเวียน</t>
  </si>
  <si>
    <t>ส่วนของผู้ถือหุ้น</t>
  </si>
  <si>
    <t>รวมส่วนของผู้ถือหุ้น</t>
  </si>
  <si>
    <t>รวมหนี้สินและส่วนของผู้ถือหุ้น</t>
  </si>
  <si>
    <t>กรรมการ</t>
  </si>
  <si>
    <t>สินทรัพย์ไม่หมุนเวียน</t>
  </si>
  <si>
    <t>รวมสินทรัพย์ไม่หมุนเวียน</t>
  </si>
  <si>
    <t>งบแสดงการเปลี่ยนแปลงส่วนของผู้ถือหุ้น</t>
  </si>
  <si>
    <t>ยังไม่ได้จัดสรร</t>
  </si>
  <si>
    <t>ทุนเรือนหุ้น</t>
  </si>
  <si>
    <t>ชำระแล้ว</t>
  </si>
  <si>
    <t>ที่ออกและ</t>
  </si>
  <si>
    <t>เงินสดและรายการเทียบเท่าเงินสด</t>
  </si>
  <si>
    <t>สินทรัพย์หมุนเวียนอื่น</t>
  </si>
  <si>
    <t>หนี้สินและส่วนของผู้ถือหุ้น</t>
  </si>
  <si>
    <t>หนี้สินหมุนเวียนอื่น</t>
  </si>
  <si>
    <t>รายได้</t>
  </si>
  <si>
    <t>รวมรายได้</t>
  </si>
  <si>
    <t>ค่าใช้จ่าย</t>
  </si>
  <si>
    <t>รวมค่าใช้จ่าย</t>
  </si>
  <si>
    <t>รายได้อื่น</t>
  </si>
  <si>
    <t>ค่าใช้จ่ายในการบริหาร</t>
  </si>
  <si>
    <t>งบแสดงฐานะการเงิน</t>
  </si>
  <si>
    <t>งบแสดงฐานะการเงิน (ต่อ)</t>
  </si>
  <si>
    <t>หนี้สินไม่หมุนเวียน</t>
  </si>
  <si>
    <t>สำรองผลประโยชน์ระยะยาวของพนักงาน</t>
  </si>
  <si>
    <t>รวมหนี้สินไม่หมุนเวียน</t>
  </si>
  <si>
    <t>รวมหนี้สิน</t>
  </si>
  <si>
    <t>หมายเหตุ</t>
  </si>
  <si>
    <t>ลูกหนี้การค้าและลูกหนี้อื่น</t>
  </si>
  <si>
    <t>สินค้าคงเหลือ</t>
  </si>
  <si>
    <t>อุปกรณ์</t>
  </si>
  <si>
    <t>เจ้าหนี้การค้าและเจ้าหนี้อื่น</t>
  </si>
  <si>
    <t>(หน่วย: บาท)</t>
  </si>
  <si>
    <t>รายได้จากการขาย</t>
  </si>
  <si>
    <t>ต้นทุนขาย</t>
  </si>
  <si>
    <t>รวม</t>
  </si>
  <si>
    <t>สินทรัพย์ไม่หมุนเวียนอื่น</t>
  </si>
  <si>
    <t>งบกระแสเงินสด</t>
  </si>
  <si>
    <t>กระแสเงินสดจากกิจกรรมดำเนินงาน</t>
  </si>
  <si>
    <t>กำไรก่อนภาษี</t>
  </si>
  <si>
    <t xml:space="preserve">รายการปรับกระทบกำไรก่อนภาษีเป็นเงินสดรับ(จ่าย) </t>
  </si>
  <si>
    <t xml:space="preserve">   ค่าเสื่อมราคาและค่าตัดจำหน่าย</t>
  </si>
  <si>
    <t xml:space="preserve">   สำรองผลประโยชน์ระยะยาวของพนักงาน</t>
  </si>
  <si>
    <t xml:space="preserve">   ดอกเบี้ยรับ</t>
  </si>
  <si>
    <t>กำไรจากการดำเนินงานก่อนการเปลี่ยนแปลงใน</t>
  </si>
  <si>
    <t xml:space="preserve">   สินทรัพย์และหนี้สินดำเนินงาน</t>
  </si>
  <si>
    <t xml:space="preserve">   ลูกหนี้การค้าและลูกหนี้อื่น</t>
  </si>
  <si>
    <t xml:space="preserve">   สินค้าคงเหลือ</t>
  </si>
  <si>
    <t xml:space="preserve">   สินทรัพย์หมุนเวียนอื่น</t>
  </si>
  <si>
    <t xml:space="preserve">   สินทรัพย์ไม่หมุนเวียนอื่น</t>
  </si>
  <si>
    <t xml:space="preserve">   เจ้าหนี้การค้าและเจ้าหนี้อื่น</t>
  </si>
  <si>
    <t xml:space="preserve">   หนี้สินหมุนเวียนอื่น</t>
  </si>
  <si>
    <t>จ่ายภาษีเงินได้</t>
  </si>
  <si>
    <t>งบกระแสเงินสด (ต่อ)</t>
  </si>
  <si>
    <t>กระแสเงินสดจากกิจกรรมลงทุน</t>
  </si>
  <si>
    <t>ดอกเบี้ยรับ</t>
  </si>
  <si>
    <t>เงินสดและรายการเทียบเท่าเงินสดต้นปี</t>
  </si>
  <si>
    <t xml:space="preserve">เงินสดและรายการเทียบเท่าเงินสดปลายปี  </t>
  </si>
  <si>
    <t>ภาษีเงินได้ค้างจ่าย</t>
  </si>
  <si>
    <t>รายได้จากการบริการ</t>
  </si>
  <si>
    <t>ต้นทุนบริการ</t>
  </si>
  <si>
    <t>ค่าใช้จ่ายภาษีเงินได้</t>
  </si>
  <si>
    <t>กำไรก่อนค่าใช้จ่ายภาษีเงินได้</t>
  </si>
  <si>
    <t>กำไรต่อหุ้นขั้นพื้นฐาน</t>
  </si>
  <si>
    <t xml:space="preserve">   จากกิจกรรมดำเนินงาน:</t>
  </si>
  <si>
    <t>สินทรัพย์ดำเนินงาน(เพิ่มขึ้น)ลดลง:</t>
  </si>
  <si>
    <t>หนี้สินดำเนินงานเพิ่มขึ้น(ลดลง):</t>
  </si>
  <si>
    <t>กำไรสะสม</t>
  </si>
  <si>
    <t xml:space="preserve">   จัดสรรแล้ว - สำรองตามกฎหมาย</t>
  </si>
  <si>
    <t xml:space="preserve">   ยังไม่ได้จัดสรร</t>
  </si>
  <si>
    <t xml:space="preserve">   ค่าใช้จ่ายดอกเบี้ย</t>
  </si>
  <si>
    <t>ซื้ออุปกรณ์</t>
  </si>
  <si>
    <t>สินทรัพย์ไม่มีตัวตนเพิ่มขึ้น</t>
  </si>
  <si>
    <t>เงินปันผลจ่าย</t>
  </si>
  <si>
    <t>จ่ายดอกเบี้ย</t>
  </si>
  <si>
    <t>เงินสดรับจากการจำหน่ายอุปกรณ์</t>
  </si>
  <si>
    <t>กำไร</t>
  </si>
  <si>
    <t>จำนวนหุ้นสามัญถัวเฉลี่ยถ่วงน้ำหนัก (หุ้น)</t>
  </si>
  <si>
    <t>งบกำไรขาดทุนเบ็ดเสร็จ</t>
  </si>
  <si>
    <t>กำไรขาดทุน</t>
  </si>
  <si>
    <t>กำไรขาดทุนเบ็ดเสร็จรวมสำหรับปี</t>
  </si>
  <si>
    <t>สำรองตามกฎหมาย</t>
  </si>
  <si>
    <t>จัดสรรแล้ว -</t>
  </si>
  <si>
    <t xml:space="preserve">บริษัท เอส พี วี ไอ จำกัด (มหาชน) </t>
  </si>
  <si>
    <t>สินทรัพย์ภาษีเงินได้รอตัดบัญชี</t>
  </si>
  <si>
    <t xml:space="preserve">   ทุนจดทะเบียน</t>
  </si>
  <si>
    <t xml:space="preserve">       หุ้นสามัญ 400,000,000 หุ้น มูลค่าหุ้นละ 0.50 บาท</t>
  </si>
  <si>
    <t xml:space="preserve">   ทุนออกจำหน่ายและชำระเต็มมูลค่าแล้ว</t>
  </si>
  <si>
    <t>(หน่วย:บาท)</t>
  </si>
  <si>
    <t>ส่วนเกินมูลค่าหุ้นสามัญ</t>
  </si>
  <si>
    <t>กำไรสำหรับปี</t>
  </si>
  <si>
    <t>กำไรขาดทุนเบ็ดเสร็จอื่นสำหรับปี</t>
  </si>
  <si>
    <t>ส่วนเกิน</t>
  </si>
  <si>
    <t>มูลค่าหุ้นสามัญ</t>
  </si>
  <si>
    <t xml:space="preserve">กำไรขาดทุนเบ็ดเสร็จรวมสำหรับปี </t>
  </si>
  <si>
    <t>เงินปันผลค้างจ่าย</t>
  </si>
  <si>
    <t>ข้อมูลกระแสเงินสดเปิดเผยเพิ่มเติม</t>
  </si>
  <si>
    <t>รายการที่ไม่เกี่ยวข้องกับเงินสด</t>
  </si>
  <si>
    <t xml:space="preserve">กำไรสำหรับปี </t>
  </si>
  <si>
    <t xml:space="preserve">กำไรขาดทุนเบ็ดเสร็จอื่นสำหรับปี </t>
  </si>
  <si>
    <t>สินทรัพย์ไม่มีตัวตน</t>
  </si>
  <si>
    <t xml:space="preserve">   โอนสินค้าคงเหลือเป็นอุปกรณ์</t>
  </si>
  <si>
    <t>กำไรขาดทุนเบ็ดเสร็จอื่น:</t>
  </si>
  <si>
    <t>รายการที่จะไม่ถูกบันทึกในส่วนของกำไรหรือขาดทุนในภายหลัง</t>
  </si>
  <si>
    <t>หัก: ผลกระทบของภาษีเงินได้</t>
  </si>
  <si>
    <t>รายการที่จะไม่ถูกบันทึกในส่วนของกำไรหรือขาดทุน</t>
  </si>
  <si>
    <t xml:space="preserve">   ในภายหลัง - สุทธิจากภาษีเงินได้</t>
  </si>
  <si>
    <t>ค่าใช้จ่ายในการขายและจัดจำหน่าย</t>
  </si>
  <si>
    <t>สินทรัพย์สิทธิการใช้</t>
  </si>
  <si>
    <t>ส่วนของหนี้สินตามสัญญาเช่าที่ถึงกำหนดชำระภายในหนึ่งปี</t>
  </si>
  <si>
    <t>เงินสดจ่ายสินทรัพย์สิทธิการใช้</t>
  </si>
  <si>
    <t xml:space="preserve">   เจ้าหนี้จากการซื้ออุปกรณ์</t>
  </si>
  <si>
    <t>เงินกู้ยืมระยะสั้นจากสถาบันการเงินเพิ่มขึ้น</t>
  </si>
  <si>
    <t xml:space="preserve">   เจ้าหนี้จากการซื้อสินทรัพย์ไม่มีตัวตน</t>
  </si>
  <si>
    <t>กระแสเงินสดจากกิจกรรมจัดหาเงิน</t>
  </si>
  <si>
    <t>ต้นทุนทางการเงิน</t>
  </si>
  <si>
    <t>ชำระคืนเงินต้นของหนี้สินตามสัญญาเช่า</t>
  </si>
  <si>
    <t>ชำระคืนเงินกู้ยืมระยะสั้นจากสถาบันการเงิน</t>
  </si>
  <si>
    <t>6, 8</t>
  </si>
  <si>
    <t xml:space="preserve">   กำไรจากการเปลี่ยนแปลงสัญญาเช่า</t>
  </si>
  <si>
    <t>2565</t>
  </si>
  <si>
    <t>ยอดคงเหลือ ณ วันที่ 1 มกราคม 2565</t>
  </si>
  <si>
    <t>ยอดคงเหลือ ณ วันที่ 31 ธันวาคม 2565</t>
  </si>
  <si>
    <t xml:space="preserve">   โอนกลับค่าเผื่อผลขาดทุนด้านเครดิตที่คาดว่าจะเกิดขึ้น</t>
  </si>
  <si>
    <t xml:space="preserve">   การปรับลดสินค้าเป็นมูลค่าสุทธิที่จะได้รับ(โอนกลับ)</t>
  </si>
  <si>
    <t>เงินสดจากกิจกรรมดำเนินงาน</t>
  </si>
  <si>
    <t>เงินสดสุทธิจากกิจกรรมดำเนินงาน</t>
  </si>
  <si>
    <t>เงินสดสุทธิใช้ไปในกิจกรรมลงทุน</t>
  </si>
  <si>
    <t>เงินสดและรายการเทียบเท่าเงินสดเพิ่มขึ้น(ลดลง)สุทธิ</t>
  </si>
  <si>
    <t xml:space="preserve">   เจ้าหนี้จากการเพิ่มขึ้นของสิทธิการเช่า</t>
  </si>
  <si>
    <t xml:space="preserve">   ตัดบัญชีลูกหนี้การค้าเป็นหนี้สูญ</t>
  </si>
  <si>
    <t>กำไรจากการดำเนินงาน</t>
  </si>
  <si>
    <t xml:space="preserve">   การเพิ่มขึ้นของสินทรัพย์สิทธิการใช้และหนี้สินตามสัญญาเช่า</t>
  </si>
  <si>
    <t>ณ วันที่ 31 ธันวาคม 2566</t>
  </si>
  <si>
    <t>2566</t>
  </si>
  <si>
    <t>สำหรับปีสิ้นสุดวันที่ 31 ธันวาคม 2566</t>
  </si>
  <si>
    <t>ยอดคงเหลือ ณ วันที่ 1 มกราคม 2566</t>
  </si>
  <si>
    <t>ยอดคงเหลือ ณ วันที่ 31 ธันวาคม 2566</t>
  </si>
  <si>
    <t>6, 15</t>
  </si>
  <si>
    <t>เงินกู้ยืมระยะสั้นจากสถาบันการเงิน</t>
  </si>
  <si>
    <t>หนี้สินตามสัญญาเช่า - สุทธิจากส่วนที่ถึงกำหนดชำระภายในหนึ่งปี</t>
  </si>
  <si>
    <t>ผลกำไรจากการประมาณการตามหลักคณิตศาสตร์ประกันภัย</t>
  </si>
  <si>
    <t xml:space="preserve">   การลดค่าเช่าตามสัญญาจากผู้ให้เช่า</t>
  </si>
  <si>
    <t>เงินสดสุทธิจาก(ใช้ไปใน)กิจกรรมจัดหาเงิน</t>
  </si>
  <si>
    <t xml:space="preserve">   ขาดทุนจากการจำหน่าย/ตัดจำหน่ายอุปกรณ์ สินทรัพย์ไม่มีตัวตน</t>
  </si>
  <si>
    <t xml:space="preserve">      และสินทรัพย์สิทธิการใช้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</si>
</sst>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164" formatCode="0.0%"/>
    <numFmt numFmtId="165" formatCode="dd\-mmm\-yy_)"/>
    <numFmt numFmtId="166" formatCode="0.00_)"/>
    <numFmt numFmtId="167" formatCode="#,##0.00\ &quot;F&quot;;\-#,##0.00\ &quot;F&quot;"/>
    <numFmt numFmtId="168" formatCode="#,##0_ ;[Red]\-#,##0\ "/>
  </numFmts>
  <fonts count="15">
    <font>
      <sz val="10"/>
      <name val="ApFont"/>
    </font>
    <font>
      <sz val="10"/>
      <name val="ApFont"/>
    </font>
    <font>
      <sz val="14"/>
      <name val="AngsanaUPC"/>
      <family val="1"/>
      <charset val="222"/>
    </font>
    <font>
      <sz val="10"/>
      <name val="Arial"/>
      <family val="2"/>
    </font>
    <font>
      <sz val="8"/>
      <name val="Arial"/>
      <family val="2"/>
    </font>
    <font>
      <sz val="7"/>
      <name val="Small Fonts"/>
      <family val="2"/>
    </font>
    <font>
      <b/>
      <i/>
      <sz val="16"/>
      <name val="Helv"/>
    </font>
    <font>
      <b/>
      <sz val="15"/>
      <name val="Angsana New"/>
      <family val="1"/>
    </font>
    <font>
      <sz val="15"/>
      <name val="Angsana New"/>
      <family val="1"/>
    </font>
    <font>
      <sz val="15"/>
      <color indexed="8"/>
      <name val="Angsana New"/>
      <family val="1"/>
    </font>
    <font>
      <u/>
      <sz val="15"/>
      <name val="Angsana New"/>
      <family val="1"/>
    </font>
    <font>
      <u/>
      <sz val="15"/>
      <color indexed="8"/>
      <name val="Angsana New"/>
      <family val="1"/>
    </font>
    <font>
      <i/>
      <sz val="15"/>
      <name val="Angsana New"/>
      <family val="1"/>
    </font>
    <font>
      <sz val="15"/>
      <color theme="1"/>
      <name val="Angsana New"/>
      <family val="1"/>
    </font>
    <font>
      <b/>
      <sz val="15"/>
      <color theme="1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4" fontId="1" fillId="0" borderId="0" applyFont="0" applyFill="0" applyBorder="0" applyAlignment="0" applyProtection="0"/>
    <xf numFmtId="167" fontId="2" fillId="0" borderId="0"/>
    <xf numFmtId="165" fontId="2" fillId="0" borderId="0"/>
    <xf numFmtId="164" fontId="2" fillId="0" borderId="0"/>
    <xf numFmtId="38" fontId="4" fillId="2" borderId="0" applyNumberFormat="0" applyBorder="0" applyAlignment="0" applyProtection="0"/>
    <xf numFmtId="10" fontId="4" fillId="3" borderId="1" applyNumberFormat="0" applyBorder="0" applyAlignment="0" applyProtection="0"/>
    <xf numFmtId="37" fontId="5" fillId="0" borderId="0"/>
    <xf numFmtId="166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10" fontId="3" fillId="0" borderId="0" applyFont="0" applyFill="0" applyBorder="0" applyAlignment="0" applyProtection="0"/>
    <xf numFmtId="1" fontId="3" fillId="0" borderId="2" applyNumberFormat="0" applyFill="0" applyAlignment="0" applyProtection="0">
      <alignment horizontal="center" vertical="center"/>
    </xf>
  </cellStyleXfs>
  <cellXfs count="102">
    <xf numFmtId="0" fontId="0" fillId="0" borderId="0" xfId="0"/>
    <xf numFmtId="41" fontId="9" fillId="0" borderId="0" xfId="0" applyNumberFormat="1" applyFont="1" applyFill="1" applyBorder="1" applyAlignment="1"/>
    <xf numFmtId="41" fontId="9" fillId="0" borderId="3" xfId="0" applyNumberFormat="1" applyFont="1" applyFill="1" applyBorder="1" applyAlignment="1"/>
    <xf numFmtId="41" fontId="9" fillId="0" borderId="0" xfId="0" applyNumberFormat="1" applyFont="1" applyFill="1" applyAlignment="1"/>
    <xf numFmtId="41" fontId="9" fillId="0" borderId="4" xfId="0" applyNumberFormat="1" applyFont="1" applyFill="1" applyBorder="1" applyAlignment="1"/>
    <xf numFmtId="41" fontId="9" fillId="0" borderId="5" xfId="0" applyNumberFormat="1" applyFont="1" applyFill="1" applyBorder="1" applyAlignment="1"/>
    <xf numFmtId="41" fontId="9" fillId="0" borderId="0" xfId="0" applyNumberFormat="1" applyFont="1" applyFill="1" applyBorder="1" applyAlignment="1">
      <alignment horizontal="right"/>
    </xf>
    <xf numFmtId="41" fontId="8" fillId="0" borderId="0" xfId="0" applyNumberFormat="1" applyFont="1" applyFill="1" applyBorder="1" applyAlignment="1"/>
    <xf numFmtId="41" fontId="8" fillId="0" borderId="4" xfId="0" applyNumberFormat="1" applyFont="1" applyFill="1" applyBorder="1" applyAlignment="1"/>
    <xf numFmtId="41" fontId="8" fillId="0" borderId="3" xfId="0" applyNumberFormat="1" applyFont="1" applyFill="1" applyBorder="1" applyAlignment="1"/>
    <xf numFmtId="0" fontId="7" fillId="0" borderId="0" xfId="0" applyFont="1" applyFill="1" applyAlignment="1">
      <alignment horizontal="left"/>
    </xf>
    <xf numFmtId="0" fontId="8" fillId="0" borderId="0" xfId="0" applyFont="1" applyFill="1" applyAlignment="1">
      <alignment horizontal="centerContinuous"/>
    </xf>
    <xf numFmtId="41" fontId="9" fillId="0" borderId="0" xfId="0" applyNumberFormat="1" applyFont="1" applyFill="1" applyBorder="1" applyAlignment="1">
      <alignment horizontal="centerContinuous"/>
    </xf>
    <xf numFmtId="0" fontId="8" fillId="0" borderId="0" xfId="0" applyFont="1" applyFill="1" applyAlignment="1"/>
    <xf numFmtId="41" fontId="9" fillId="0" borderId="0" xfId="0" applyNumberFormat="1" applyFont="1" applyFill="1" applyAlignment="1">
      <alignment horizontal="right"/>
    </xf>
    <xf numFmtId="0" fontId="8" fillId="0" borderId="0" xfId="0" applyFont="1" applyFill="1" applyBorder="1" applyAlignment="1">
      <alignment horizontal="centerContinuous"/>
    </xf>
    <xf numFmtId="0" fontId="10" fillId="0" borderId="0" xfId="0" applyFont="1" applyFill="1" applyAlignment="1">
      <alignment horizontal="centerContinuous"/>
    </xf>
    <xf numFmtId="37" fontId="9" fillId="0" borderId="0" xfId="0" quotePrefix="1" applyNumberFormat="1" applyFont="1" applyFill="1" applyBorder="1" applyAlignment="1">
      <alignment horizontal="center"/>
    </xf>
    <xf numFmtId="37" fontId="11" fillId="0" borderId="0" xfId="0" quotePrefix="1" applyNumberFormat="1" applyFont="1" applyFill="1" applyBorder="1" applyAlignment="1">
      <alignment horizontal="center"/>
    </xf>
    <xf numFmtId="0" fontId="11" fillId="0" borderId="0" xfId="1" quotePrefix="1" applyNumberFormat="1" applyFont="1" applyFill="1" applyBorder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7" fillId="0" borderId="0" xfId="0" applyFont="1" applyFill="1" applyAlignment="1"/>
    <xf numFmtId="0" fontId="12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41" fontId="8" fillId="0" borderId="0" xfId="0" applyNumberFormat="1" applyFont="1" applyFill="1" applyAlignment="1"/>
    <xf numFmtId="0" fontId="8" fillId="0" borderId="0" xfId="0" quotePrefix="1" applyFont="1" applyFill="1" applyAlignment="1">
      <alignment horizontal="left"/>
    </xf>
    <xf numFmtId="0" fontId="8" fillId="0" borderId="0" xfId="0" applyFont="1" applyFill="1" applyAlignment="1">
      <alignment horizontal="center"/>
    </xf>
    <xf numFmtId="41" fontId="8" fillId="0" borderId="0" xfId="0" applyNumberFormat="1" applyFont="1" applyFill="1" applyBorder="1" applyAlignment="1">
      <alignment horizontal="centerContinuous"/>
    </xf>
    <xf numFmtId="41" fontId="9" fillId="0" borderId="0" xfId="0" applyNumberFormat="1" applyFont="1" applyFill="1" applyBorder="1" applyAlignment="1">
      <alignment horizontal="center"/>
    </xf>
    <xf numFmtId="4" fontId="8" fillId="0" borderId="0" xfId="1" applyFont="1" applyFill="1" applyAlignment="1"/>
    <xf numFmtId="168" fontId="9" fillId="0" borderId="0" xfId="0" applyNumberFormat="1" applyFont="1" applyFill="1" applyBorder="1" applyAlignment="1"/>
    <xf numFmtId="0" fontId="8" fillId="0" borderId="6" xfId="0" applyFont="1" applyFill="1" applyBorder="1" applyAlignment="1"/>
    <xf numFmtId="0" fontId="8" fillId="0" borderId="0" xfId="0" applyFont="1" applyFill="1" applyBorder="1" applyAlignment="1"/>
    <xf numFmtId="37" fontId="8" fillId="0" borderId="0" xfId="0" applyNumberFormat="1" applyFont="1" applyFill="1" applyBorder="1" applyAlignment="1">
      <alignment horizontal="centerContinuous"/>
    </xf>
    <xf numFmtId="37" fontId="8" fillId="0" borderId="0" xfId="0" applyNumberFormat="1" applyFont="1" applyFill="1" applyBorder="1" applyAlignment="1"/>
    <xf numFmtId="41" fontId="8" fillId="0" borderId="0" xfId="0" applyNumberFormat="1" applyFont="1" applyFill="1" applyAlignment="1">
      <alignment horizontal="center"/>
    </xf>
    <xf numFmtId="41" fontId="8" fillId="0" borderId="0" xfId="0" applyNumberFormat="1" applyFont="1" applyFill="1" applyBorder="1" applyAlignment="1">
      <alignment horizontal="center"/>
    </xf>
    <xf numFmtId="40" fontId="7" fillId="0" borderId="0" xfId="0" applyNumberFormat="1" applyFont="1" applyFill="1" applyAlignment="1">
      <alignment horizontal="left"/>
    </xf>
    <xf numFmtId="40" fontId="7" fillId="0" borderId="0" xfId="0" applyNumberFormat="1" applyFont="1" applyFill="1" applyAlignment="1"/>
    <xf numFmtId="1" fontId="7" fillId="0" borderId="0" xfId="0" applyNumberFormat="1" applyFont="1" applyFill="1" applyAlignment="1"/>
    <xf numFmtId="40" fontId="8" fillId="0" borderId="0" xfId="0" applyNumberFormat="1" applyFont="1" applyFill="1" applyAlignment="1"/>
    <xf numFmtId="1" fontId="8" fillId="0" borderId="0" xfId="0" applyNumberFormat="1" applyFont="1" applyFill="1" applyAlignment="1"/>
    <xf numFmtId="41" fontId="8" fillId="0" borderId="0" xfId="1" applyNumberFormat="1" applyFont="1" applyFill="1" applyAlignment="1">
      <alignment horizontal="right"/>
    </xf>
    <xf numFmtId="41" fontId="8" fillId="0" borderId="0" xfId="1" applyNumberFormat="1" applyFont="1" applyFill="1" applyAlignment="1"/>
    <xf numFmtId="41" fontId="8" fillId="0" borderId="0" xfId="1" applyNumberFormat="1" applyFont="1" applyFill="1" applyBorder="1" applyAlignment="1">
      <alignment horizontal="center"/>
    </xf>
    <xf numFmtId="41" fontId="8" fillId="0" borderId="4" xfId="1" applyNumberFormat="1" applyFont="1" applyFill="1" applyBorder="1" applyAlignment="1">
      <alignment horizontal="center"/>
    </xf>
    <xf numFmtId="41" fontId="8" fillId="0" borderId="0" xfId="1" applyNumberFormat="1" applyFont="1" applyFill="1" applyBorder="1" applyAlignment="1">
      <alignment horizontal="right"/>
    </xf>
    <xf numFmtId="41" fontId="8" fillId="0" borderId="4" xfId="1" applyNumberFormat="1" applyFont="1" applyFill="1" applyBorder="1" applyAlignment="1"/>
    <xf numFmtId="41" fontId="8" fillId="0" borderId="3" xfId="1" applyNumberFormat="1" applyFont="1" applyFill="1" applyBorder="1" applyAlignment="1"/>
    <xf numFmtId="41" fontId="8" fillId="0" borderId="0" xfId="1" applyNumberFormat="1" applyFont="1" applyFill="1" applyAlignment="1">
      <alignment horizontal="center"/>
    </xf>
    <xf numFmtId="41" fontId="8" fillId="0" borderId="7" xfId="1" applyNumberFormat="1" applyFont="1" applyFill="1" applyBorder="1" applyAlignment="1"/>
    <xf numFmtId="41" fontId="13" fillId="0" borderId="0" xfId="0" applyNumberFormat="1" applyFont="1" applyFill="1" applyBorder="1" applyAlignment="1"/>
    <xf numFmtId="0" fontId="13" fillId="0" borderId="0" xfId="0" applyFont="1" applyFill="1" applyBorder="1" applyAlignment="1"/>
    <xf numFmtId="168" fontId="13" fillId="0" borderId="0" xfId="0" applyNumberFormat="1" applyFont="1" applyFill="1" applyBorder="1" applyAlignme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1" fontId="8" fillId="0" borderId="0" xfId="0" applyNumberFormat="1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9" fontId="8" fillId="0" borderId="0" xfId="14" applyFont="1" applyAlignment="1">
      <alignment vertical="center"/>
    </xf>
    <xf numFmtId="41" fontId="8" fillId="0" borderId="0" xfId="0" applyNumberFormat="1" applyFont="1" applyBorder="1" applyAlignment="1"/>
    <xf numFmtId="41" fontId="8" fillId="0" borderId="0" xfId="0" applyNumberFormat="1" applyFont="1" applyBorder="1"/>
    <xf numFmtId="41" fontId="8" fillId="0" borderId="0" xfId="0" applyNumberFormat="1" applyFont="1" applyAlignment="1">
      <alignment horizontal="center"/>
    </xf>
    <xf numFmtId="41" fontId="8" fillId="0" borderId="7" xfId="0" applyNumberFormat="1" applyFont="1" applyBorder="1" applyAlignment="1"/>
    <xf numFmtId="41" fontId="8" fillId="0" borderId="0" xfId="0" applyNumberFormat="1" applyFont="1" applyAlignment="1"/>
    <xf numFmtId="37" fontId="12" fillId="0" borderId="0" xfId="0" applyNumberFormat="1" applyFont="1" applyFill="1" applyAlignment="1">
      <alignment horizontal="center"/>
    </xf>
    <xf numFmtId="38" fontId="8" fillId="0" borderId="0" xfId="0" applyNumberFormat="1" applyFont="1" applyFill="1" applyAlignment="1">
      <alignment horizontal="left"/>
    </xf>
    <xf numFmtId="38" fontId="7" fillId="0" borderId="0" xfId="0" applyNumberFormat="1" applyFont="1" applyFill="1" applyAlignment="1">
      <alignment horizontal="left"/>
    </xf>
    <xf numFmtId="41" fontId="8" fillId="0" borderId="0" xfId="0" applyNumberFormat="1" applyFont="1" applyBorder="1" applyAlignment="1">
      <alignment horizontal="center"/>
    </xf>
    <xf numFmtId="41" fontId="8" fillId="0" borderId="8" xfId="0" applyNumberFormat="1" applyFont="1" applyBorder="1" applyAlignment="1"/>
    <xf numFmtId="41" fontId="8" fillId="0" borderId="9" xfId="0" applyNumberFormat="1" applyFont="1" applyBorder="1" applyAlignment="1"/>
    <xf numFmtId="38" fontId="12" fillId="0" borderId="0" xfId="0" applyNumberFormat="1" applyFont="1" applyFill="1" applyAlignment="1">
      <alignment horizontal="left"/>
    </xf>
    <xf numFmtId="40" fontId="8" fillId="0" borderId="0" xfId="0" applyNumberFormat="1" applyFont="1" applyFill="1" applyBorder="1" applyAlignment="1"/>
    <xf numFmtId="1" fontId="8" fillId="0" borderId="0" xfId="0" applyNumberFormat="1" applyFont="1" applyFill="1" applyBorder="1" applyAlignment="1"/>
    <xf numFmtId="41" fontId="8" fillId="0" borderId="0" xfId="1" applyNumberFormat="1" applyFont="1" applyFill="1" applyBorder="1" applyAlignment="1"/>
    <xf numFmtId="0" fontId="8" fillId="0" borderId="0" xfId="0" applyFont="1" applyFill="1" applyBorder="1" applyAlignment="1">
      <alignment horizontal="center"/>
    </xf>
    <xf numFmtId="41" fontId="8" fillId="0" borderId="0" xfId="0" applyNumberFormat="1" applyFont="1"/>
    <xf numFmtId="41" fontId="8" fillId="0" borderId="0" xfId="1" applyNumberFormat="1" applyFont="1" applyAlignment="1"/>
    <xf numFmtId="49" fontId="14" fillId="0" borderId="0" xfId="0" applyNumberFormat="1" applyFont="1" applyFill="1" applyAlignment="1"/>
    <xf numFmtId="41" fontId="8" fillId="0" borderId="4" xfId="0" applyNumberFormat="1" applyFont="1" applyFill="1" applyBorder="1" applyAlignment="1">
      <alignment horizontal="center"/>
    </xf>
    <xf numFmtId="41" fontId="8" fillId="0" borderId="3" xfId="0" applyNumberFormat="1" applyFont="1" applyFill="1" applyBorder="1" applyAlignment="1">
      <alignment horizontal="center"/>
    </xf>
    <xf numFmtId="41" fontId="8" fillId="0" borderId="5" xfId="0" applyNumberFormat="1" applyFont="1" applyFill="1" applyBorder="1" applyAlignment="1">
      <alignment horizontal="center"/>
    </xf>
    <xf numFmtId="38" fontId="8" fillId="0" borderId="0" xfId="0" applyNumberFormat="1" applyFont="1" applyFill="1" applyBorder="1" applyAlignment="1"/>
    <xf numFmtId="40" fontId="8" fillId="0" borderId="0" xfId="0" applyNumberFormat="1" applyFont="1" applyAlignment="1"/>
    <xf numFmtId="0" fontId="10" fillId="0" borderId="0" xfId="0" applyFont="1" applyFill="1" applyAlignment="1">
      <alignment horizontal="center"/>
    </xf>
    <xf numFmtId="41" fontId="8" fillId="0" borderId="0" xfId="0" applyNumberFormat="1" applyFont="1" applyFill="1"/>
    <xf numFmtId="41" fontId="8" fillId="0" borderId="4" xfId="0" applyNumberFormat="1" applyFont="1" applyFill="1" applyBorder="1"/>
    <xf numFmtId="39" fontId="8" fillId="0" borderId="5" xfId="0" applyNumberFormat="1" applyFont="1" applyFill="1" applyBorder="1" applyAlignment="1"/>
    <xf numFmtId="37" fontId="8" fillId="0" borderId="0" xfId="0" applyNumberFormat="1" applyFont="1" applyFill="1" applyAlignment="1"/>
    <xf numFmtId="37" fontId="8" fillId="0" borderId="5" xfId="0" applyNumberFormat="1" applyFont="1" applyFill="1" applyBorder="1" applyAlignment="1"/>
    <xf numFmtId="0" fontId="7" fillId="0" borderId="0" xfId="0" applyFont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41" fontId="8" fillId="0" borderId="3" xfId="0" applyNumberFormat="1" applyFont="1" applyFill="1" applyBorder="1"/>
    <xf numFmtId="41" fontId="9" fillId="0" borderId="0" xfId="0" applyNumberFormat="1" applyFont="1" applyAlignment="1">
      <alignment horizontal="right"/>
    </xf>
    <xf numFmtId="41" fontId="9" fillId="0" borderId="0" xfId="0" applyNumberFormat="1" applyFont="1" applyAlignment="1"/>
    <xf numFmtId="41" fontId="9" fillId="0" borderId="4" xfId="0" applyNumberFormat="1" applyFont="1" applyBorder="1" applyAlignment="1"/>
    <xf numFmtId="41" fontId="9" fillId="0" borderId="3" xfId="0" applyNumberFormat="1" applyFont="1" applyBorder="1" applyAlignment="1"/>
    <xf numFmtId="0" fontId="7" fillId="0" borderId="0" xfId="0" applyFont="1" applyAlignment="1">
      <alignment horizontal="left" vertical="center"/>
    </xf>
    <xf numFmtId="0" fontId="8" fillId="0" borderId="4" xfId="0" applyFont="1" applyBorder="1" applyAlignment="1">
      <alignment horizontal="center" vertical="center"/>
    </xf>
  </cellXfs>
  <cellStyles count="17">
    <cellStyle name="Comma" xfId="1" builtinId="3"/>
    <cellStyle name="comma zerodec" xfId="2" xr:uid="{00000000-0005-0000-0000-000001000000}"/>
    <cellStyle name="Currency1" xfId="3" xr:uid="{00000000-0005-0000-0000-000002000000}"/>
    <cellStyle name="Dollar (zero dec)" xfId="4" xr:uid="{00000000-0005-0000-0000-000003000000}"/>
    <cellStyle name="Grey" xfId="5" xr:uid="{00000000-0005-0000-0000-000004000000}"/>
    <cellStyle name="Input [yellow]" xfId="6" xr:uid="{00000000-0005-0000-0000-000005000000}"/>
    <cellStyle name="no dec" xfId="7" xr:uid="{00000000-0005-0000-0000-000006000000}"/>
    <cellStyle name="Normal" xfId="0" builtinId="0"/>
    <cellStyle name="Normal - Style1" xfId="8" xr:uid="{00000000-0005-0000-0000-000008000000}"/>
    <cellStyle name="Normal 2" xfId="9" xr:uid="{00000000-0005-0000-0000-000009000000}"/>
    <cellStyle name="Normal 3" xfId="10" xr:uid="{00000000-0005-0000-0000-00000A000000}"/>
    <cellStyle name="Normal 4" xfId="11" xr:uid="{00000000-0005-0000-0000-00000B000000}"/>
    <cellStyle name="Normal 5" xfId="12" xr:uid="{00000000-0005-0000-0000-00000C000000}"/>
    <cellStyle name="Normal 6" xfId="13" xr:uid="{00000000-0005-0000-0000-00000D000000}"/>
    <cellStyle name="Percent" xfId="14" builtinId="5"/>
    <cellStyle name="Percent [2]" xfId="15" xr:uid="{00000000-0005-0000-0000-00000F000000}"/>
    <cellStyle name="Quantity" xfId="16" xr:uid="{00000000-0005-0000-0000-00001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0"/>
  <sheetViews>
    <sheetView showGridLines="0" tabSelected="1" view="pageBreakPreview" zoomScale="85" zoomScaleNormal="100" zoomScaleSheetLayoutView="85" workbookViewId="0">
      <selection activeCell="A10" sqref="A10"/>
    </sheetView>
  </sheetViews>
  <sheetFormatPr defaultColWidth="10.7109375" defaultRowHeight="21.75" customHeight="1"/>
  <cols>
    <col min="1" max="1" width="46.7109375" style="13" customWidth="1"/>
    <col min="2" max="2" width="1.7109375" style="13" customWidth="1"/>
    <col min="3" max="3" width="8.7109375" style="13" customWidth="1"/>
    <col min="4" max="4" width="1.7109375" style="34" customWidth="1"/>
    <col min="5" max="5" width="14.7109375" style="13" customWidth="1"/>
    <col min="6" max="6" width="1.7109375" style="32" customWidth="1"/>
    <col min="7" max="7" width="14.7109375" style="34" customWidth="1"/>
    <col min="8" max="8" width="0.85546875" style="34" customWidth="1"/>
    <col min="9" max="16384" width="10.7109375" style="13"/>
  </cols>
  <sheetData>
    <row r="1" spans="1:8" ht="21.75" customHeight="1">
      <c r="A1" s="10" t="s">
        <v>90</v>
      </c>
      <c r="B1" s="11"/>
      <c r="C1" s="11"/>
      <c r="D1" s="12"/>
      <c r="G1" s="12"/>
      <c r="H1" s="12"/>
    </row>
    <row r="2" spans="1:8" ht="21.75" customHeight="1">
      <c r="A2" s="10" t="s">
        <v>28</v>
      </c>
      <c r="B2" s="11"/>
      <c r="C2" s="11"/>
      <c r="D2" s="12"/>
      <c r="G2" s="12"/>
      <c r="H2" s="12"/>
    </row>
    <row r="3" spans="1:8" ht="21.75" customHeight="1">
      <c r="A3" s="10" t="s">
        <v>140</v>
      </c>
      <c r="B3" s="11"/>
      <c r="C3" s="11"/>
      <c r="D3" s="12"/>
      <c r="G3" s="12"/>
      <c r="H3" s="12"/>
    </row>
    <row r="4" spans="1:8" ht="21.75" customHeight="1">
      <c r="A4" s="10"/>
      <c r="B4" s="11"/>
      <c r="C4" s="11"/>
      <c r="D4" s="12"/>
      <c r="G4" s="6" t="s">
        <v>95</v>
      </c>
      <c r="H4" s="12"/>
    </row>
    <row r="5" spans="1:8" ht="21.75" customHeight="1">
      <c r="B5" s="11"/>
      <c r="C5" s="87" t="s">
        <v>34</v>
      </c>
      <c r="D5" s="12"/>
      <c r="E5" s="18" t="s">
        <v>141</v>
      </c>
      <c r="F5" s="17"/>
      <c r="G5" s="18" t="s">
        <v>127</v>
      </c>
      <c r="H5" s="12"/>
    </row>
    <row r="6" spans="1:8" ht="21.75" customHeight="1">
      <c r="A6" s="21" t="s">
        <v>0</v>
      </c>
      <c r="D6" s="1"/>
      <c r="G6" s="1"/>
      <c r="H6" s="1"/>
    </row>
    <row r="7" spans="1:8" ht="21.75" customHeight="1">
      <c r="A7" s="21" t="s">
        <v>1</v>
      </c>
      <c r="C7" s="22"/>
      <c r="D7" s="1"/>
      <c r="G7" s="1"/>
      <c r="H7" s="1"/>
    </row>
    <row r="8" spans="1:8" ht="21.75" customHeight="1">
      <c r="A8" s="13" t="s">
        <v>18</v>
      </c>
      <c r="C8" s="22">
        <v>7</v>
      </c>
      <c r="D8" s="22"/>
      <c r="E8" s="97">
        <v>63588049</v>
      </c>
      <c r="F8" s="1"/>
      <c r="G8" s="3">
        <v>50277436</v>
      </c>
      <c r="H8" s="1"/>
    </row>
    <row r="9" spans="1:8" ht="21.75" customHeight="1">
      <c r="A9" s="23" t="s">
        <v>35</v>
      </c>
      <c r="C9" s="22" t="s">
        <v>125</v>
      </c>
      <c r="D9" s="22"/>
      <c r="E9" s="67">
        <v>154576747</v>
      </c>
      <c r="F9" s="7"/>
      <c r="G9" s="24">
        <v>68870301</v>
      </c>
      <c r="H9" s="7"/>
    </row>
    <row r="10" spans="1:8" ht="21.75" customHeight="1">
      <c r="A10" s="23" t="s">
        <v>36</v>
      </c>
      <c r="C10" s="22">
        <v>9</v>
      </c>
      <c r="D10" s="22"/>
      <c r="E10" s="97">
        <v>641583487</v>
      </c>
      <c r="F10" s="1"/>
      <c r="G10" s="3">
        <v>603761129</v>
      </c>
      <c r="H10" s="1"/>
    </row>
    <row r="11" spans="1:8" ht="21.75" customHeight="1">
      <c r="A11" s="13" t="s">
        <v>19</v>
      </c>
      <c r="C11" s="22">
        <v>10</v>
      </c>
      <c r="D11" s="22"/>
      <c r="E11" s="98">
        <v>21979862</v>
      </c>
      <c r="F11" s="1"/>
      <c r="G11" s="4">
        <v>18885491</v>
      </c>
      <c r="H11" s="1"/>
    </row>
    <row r="12" spans="1:8" ht="21.75" customHeight="1">
      <c r="A12" s="21" t="s">
        <v>2</v>
      </c>
      <c r="C12" s="22"/>
      <c r="D12" s="13"/>
      <c r="E12" s="99">
        <f>SUM(E8:E11)</f>
        <v>881728145</v>
      </c>
      <c r="F12" s="1"/>
      <c r="G12" s="2">
        <f>SUM(G8:G11)</f>
        <v>741794357</v>
      </c>
      <c r="H12" s="1"/>
    </row>
    <row r="13" spans="1:8" ht="21.75" customHeight="1">
      <c r="A13" s="21" t="s">
        <v>11</v>
      </c>
      <c r="C13" s="22"/>
      <c r="D13" s="13"/>
      <c r="E13" s="97"/>
      <c r="F13" s="1"/>
      <c r="G13" s="3"/>
      <c r="H13" s="1"/>
    </row>
    <row r="14" spans="1:8" ht="21.75" customHeight="1">
      <c r="A14" s="25" t="s">
        <v>37</v>
      </c>
      <c r="C14" s="22">
        <v>11</v>
      </c>
      <c r="D14" s="22"/>
      <c r="E14" s="97">
        <v>119424956</v>
      </c>
      <c r="F14" s="1"/>
      <c r="G14" s="3">
        <v>92680500</v>
      </c>
      <c r="H14" s="1"/>
    </row>
    <row r="15" spans="1:8" ht="21.75" customHeight="1">
      <c r="A15" s="25" t="s">
        <v>115</v>
      </c>
      <c r="C15" s="22">
        <v>16</v>
      </c>
      <c r="D15" s="22"/>
      <c r="E15" s="97">
        <v>141605068</v>
      </c>
      <c r="F15" s="1"/>
      <c r="G15" s="3">
        <v>134608609</v>
      </c>
      <c r="H15" s="1"/>
    </row>
    <row r="16" spans="1:8" ht="21.75" customHeight="1">
      <c r="A16" s="23" t="s">
        <v>107</v>
      </c>
      <c r="C16" s="22">
        <v>12</v>
      </c>
      <c r="D16" s="22"/>
      <c r="E16" s="97">
        <v>36706841</v>
      </c>
      <c r="F16" s="1"/>
      <c r="G16" s="3">
        <v>37110663</v>
      </c>
      <c r="H16" s="1"/>
    </row>
    <row r="17" spans="1:8" ht="21.75" customHeight="1">
      <c r="A17" s="23" t="s">
        <v>43</v>
      </c>
      <c r="C17" s="22">
        <v>13</v>
      </c>
      <c r="D17" s="22"/>
      <c r="E17" s="97">
        <v>39029729</v>
      </c>
      <c r="F17" s="1"/>
      <c r="G17" s="3">
        <v>34209350</v>
      </c>
      <c r="H17" s="1"/>
    </row>
    <row r="18" spans="1:8" ht="21.75" customHeight="1">
      <c r="A18" s="23" t="s">
        <v>91</v>
      </c>
      <c r="C18" s="22">
        <v>22</v>
      </c>
      <c r="D18" s="22"/>
      <c r="E18" s="98">
        <v>13161850</v>
      </c>
      <c r="F18" s="1"/>
      <c r="G18" s="4">
        <v>12543091</v>
      </c>
      <c r="H18" s="1"/>
    </row>
    <row r="19" spans="1:8" ht="21.75" customHeight="1">
      <c r="A19" s="10" t="s">
        <v>12</v>
      </c>
      <c r="C19" s="26"/>
      <c r="D19" s="1"/>
      <c r="E19" s="4">
        <f>SUM(E14:E18)</f>
        <v>349928444</v>
      </c>
      <c r="F19" s="1"/>
      <c r="G19" s="4">
        <f>SUM(G14:G18)</f>
        <v>311152213</v>
      </c>
      <c r="H19" s="1"/>
    </row>
    <row r="20" spans="1:8" ht="21.75" customHeight="1" thickBot="1">
      <c r="A20" s="21" t="s">
        <v>3</v>
      </c>
      <c r="C20" s="26"/>
      <c r="D20" s="1"/>
      <c r="E20" s="5">
        <f>SUM(E12,E19)</f>
        <v>1231656589</v>
      </c>
      <c r="F20" s="1"/>
      <c r="G20" s="5">
        <f>SUM(G12,G19)</f>
        <v>1052946570</v>
      </c>
      <c r="H20" s="1"/>
    </row>
    <row r="21" spans="1:8" ht="21.75" customHeight="1" thickTop="1">
      <c r="C21" s="26"/>
      <c r="D21" s="1"/>
      <c r="G21" s="1"/>
      <c r="H21" s="1"/>
    </row>
    <row r="22" spans="1:8" ht="21.75" customHeight="1">
      <c r="A22" s="13" t="s">
        <v>4</v>
      </c>
      <c r="C22" s="26"/>
      <c r="D22" s="1"/>
      <c r="G22" s="1"/>
      <c r="H22" s="1"/>
    </row>
    <row r="23" spans="1:8" ht="21.75" customHeight="1">
      <c r="A23" s="10" t="s">
        <v>90</v>
      </c>
      <c r="B23" s="11"/>
      <c r="C23" s="11"/>
      <c r="D23" s="12"/>
      <c r="G23" s="12"/>
      <c r="H23" s="12"/>
    </row>
    <row r="24" spans="1:8" ht="21.75" customHeight="1">
      <c r="A24" s="10" t="s">
        <v>29</v>
      </c>
      <c r="B24" s="11"/>
      <c r="C24" s="11"/>
      <c r="D24" s="27"/>
      <c r="G24" s="27"/>
      <c r="H24" s="27"/>
    </row>
    <row r="25" spans="1:8" ht="21.75" customHeight="1">
      <c r="A25" s="10" t="s">
        <v>140</v>
      </c>
      <c r="B25" s="11"/>
      <c r="C25" s="11"/>
      <c r="D25" s="12"/>
      <c r="G25" s="12"/>
      <c r="H25" s="12"/>
    </row>
    <row r="26" spans="1:8" ht="21.75" customHeight="1">
      <c r="A26" s="10"/>
      <c r="B26" s="11"/>
      <c r="C26" s="11"/>
      <c r="D26" s="12"/>
      <c r="G26" s="6" t="s">
        <v>95</v>
      </c>
      <c r="H26" s="12"/>
    </row>
    <row r="27" spans="1:8" ht="21.75" customHeight="1">
      <c r="B27" s="11"/>
      <c r="C27" s="87" t="s">
        <v>34</v>
      </c>
      <c r="D27" s="12"/>
      <c r="E27" s="18" t="s">
        <v>141</v>
      </c>
      <c r="F27" s="17"/>
      <c r="G27" s="18" t="s">
        <v>127</v>
      </c>
      <c r="H27" s="12"/>
    </row>
    <row r="28" spans="1:8" ht="21.75" customHeight="1">
      <c r="A28" s="10" t="s">
        <v>20</v>
      </c>
      <c r="D28" s="28"/>
      <c r="G28" s="28"/>
      <c r="H28" s="28"/>
    </row>
    <row r="29" spans="1:8" ht="21.75" customHeight="1">
      <c r="A29" s="21" t="s">
        <v>5</v>
      </c>
      <c r="C29" s="22"/>
      <c r="D29" s="1"/>
      <c r="G29" s="1"/>
      <c r="H29" s="1"/>
    </row>
    <row r="30" spans="1:8" ht="21.75" customHeight="1">
      <c r="A30" s="13" t="s">
        <v>146</v>
      </c>
      <c r="C30" s="22">
        <v>14</v>
      </c>
      <c r="D30" s="1"/>
      <c r="E30" s="14">
        <v>183065090</v>
      </c>
      <c r="G30" s="1">
        <v>0</v>
      </c>
      <c r="H30" s="1"/>
    </row>
    <row r="31" spans="1:8" ht="21.75" customHeight="1">
      <c r="A31" s="13" t="s">
        <v>38</v>
      </c>
      <c r="C31" s="68" t="s">
        <v>145</v>
      </c>
      <c r="D31" s="22"/>
      <c r="E31" s="96">
        <v>299558138</v>
      </c>
      <c r="G31" s="14">
        <v>333725271</v>
      </c>
      <c r="H31" s="32"/>
    </row>
    <row r="32" spans="1:8" ht="21.75" customHeight="1">
      <c r="A32" s="13" t="s">
        <v>102</v>
      </c>
      <c r="C32" s="68"/>
      <c r="D32" s="22"/>
      <c r="E32" s="14">
        <v>161067</v>
      </c>
      <c r="G32" s="14">
        <v>130422</v>
      </c>
      <c r="H32" s="32"/>
    </row>
    <row r="33" spans="1:11" ht="21.75" customHeight="1">
      <c r="A33" s="13" t="s">
        <v>116</v>
      </c>
      <c r="C33" s="68">
        <v>16</v>
      </c>
      <c r="D33" s="22"/>
      <c r="E33" s="14">
        <v>68916261</v>
      </c>
      <c r="G33" s="14">
        <v>63728272</v>
      </c>
      <c r="H33" s="32"/>
    </row>
    <row r="34" spans="1:11" ht="21.75" customHeight="1">
      <c r="A34" s="23" t="s">
        <v>65</v>
      </c>
      <c r="C34" s="68"/>
      <c r="D34" s="22"/>
      <c r="E34" s="14">
        <v>2004740</v>
      </c>
      <c r="G34" s="14">
        <v>11783850</v>
      </c>
      <c r="H34" s="32"/>
      <c r="J34" s="29"/>
    </row>
    <row r="35" spans="1:11" ht="21.75" customHeight="1">
      <c r="A35" s="13" t="s">
        <v>21</v>
      </c>
      <c r="C35" s="68"/>
      <c r="D35" s="22"/>
      <c r="E35" s="8">
        <v>1122160</v>
      </c>
      <c r="G35" s="8">
        <v>1818417</v>
      </c>
      <c r="H35" s="32"/>
    </row>
    <row r="36" spans="1:11" ht="21.75" customHeight="1">
      <c r="A36" s="21" t="s">
        <v>6</v>
      </c>
      <c r="C36" s="68"/>
      <c r="D36" s="22"/>
      <c r="E36" s="4">
        <f>SUM(E30:E35)</f>
        <v>554827456</v>
      </c>
      <c r="G36" s="4">
        <f>SUM(G30:G35)</f>
        <v>411186232</v>
      </c>
      <c r="H36" s="32"/>
    </row>
    <row r="37" spans="1:11" ht="21.75" customHeight="1">
      <c r="A37" s="21" t="s">
        <v>30</v>
      </c>
      <c r="C37" s="68"/>
      <c r="D37" s="22"/>
      <c r="E37" s="3"/>
      <c r="G37" s="3"/>
      <c r="H37" s="32"/>
    </row>
    <row r="38" spans="1:11" ht="21.75" customHeight="1">
      <c r="A38" s="13" t="s">
        <v>147</v>
      </c>
      <c r="C38" s="68">
        <v>16</v>
      </c>
      <c r="D38" s="22"/>
      <c r="E38" s="3">
        <v>74874922</v>
      </c>
      <c r="G38" s="3">
        <v>71660879</v>
      </c>
      <c r="H38" s="32"/>
    </row>
    <row r="39" spans="1:11" ht="21.75" customHeight="1">
      <c r="A39" s="13" t="s">
        <v>31</v>
      </c>
      <c r="C39" s="68">
        <v>17</v>
      </c>
      <c r="D39" s="22"/>
      <c r="E39" s="4">
        <v>21914078</v>
      </c>
      <c r="G39" s="4">
        <v>20252380</v>
      </c>
      <c r="H39" s="32"/>
    </row>
    <row r="40" spans="1:11" ht="21.75" customHeight="1">
      <c r="A40" s="21" t="s">
        <v>32</v>
      </c>
      <c r="C40" s="68"/>
      <c r="D40" s="26"/>
      <c r="E40" s="4">
        <f>SUM(E38:E39)</f>
        <v>96789000</v>
      </c>
      <c r="F40" s="1"/>
      <c r="G40" s="4">
        <f>SUM(G38:G39)</f>
        <v>91913259</v>
      </c>
      <c r="H40" s="1"/>
    </row>
    <row r="41" spans="1:11" ht="21.75" customHeight="1">
      <c r="A41" s="21" t="s">
        <v>33</v>
      </c>
      <c r="C41" s="68"/>
      <c r="D41" s="26"/>
      <c r="E41" s="4">
        <f>SUM(E36+E40)</f>
        <v>651616456</v>
      </c>
      <c r="F41" s="1"/>
      <c r="G41" s="4">
        <f>SUM(G36+G40)</f>
        <v>503099491</v>
      </c>
      <c r="H41" s="1"/>
    </row>
    <row r="42" spans="1:11" ht="21.75" customHeight="1">
      <c r="A42" s="21" t="s">
        <v>7</v>
      </c>
      <c r="C42" s="68"/>
      <c r="D42" s="68"/>
      <c r="E42" s="1"/>
      <c r="F42" s="68"/>
      <c r="G42" s="1"/>
      <c r="H42" s="68"/>
    </row>
    <row r="43" spans="1:11" ht="21.75" customHeight="1">
      <c r="A43" s="13" t="s">
        <v>15</v>
      </c>
      <c r="C43" s="68"/>
      <c r="D43" s="68"/>
      <c r="E43" s="1"/>
      <c r="F43" s="68"/>
      <c r="G43" s="1"/>
      <c r="H43" s="68"/>
    </row>
    <row r="44" spans="1:11" ht="21.75" customHeight="1">
      <c r="A44" s="25" t="s">
        <v>92</v>
      </c>
      <c r="C44" s="68"/>
      <c r="D44" s="68"/>
      <c r="E44" s="1"/>
      <c r="F44" s="34"/>
      <c r="G44" s="1"/>
    </row>
    <row r="45" spans="1:11" ht="21.75" customHeight="1" thickBot="1">
      <c r="A45" s="23" t="s">
        <v>93</v>
      </c>
      <c r="C45" s="68"/>
      <c r="D45" s="68"/>
      <c r="E45" s="5">
        <v>200000000</v>
      </c>
      <c r="F45" s="68"/>
      <c r="G45" s="5">
        <v>200000000</v>
      </c>
      <c r="H45" s="68"/>
    </row>
    <row r="46" spans="1:11" ht="21.75" customHeight="1" thickTop="1">
      <c r="A46" s="25" t="s">
        <v>94</v>
      </c>
      <c r="C46" s="26"/>
      <c r="D46" s="1"/>
      <c r="E46" s="3"/>
      <c r="G46" s="3"/>
      <c r="H46" s="1"/>
    </row>
    <row r="47" spans="1:11" ht="21.75" customHeight="1">
      <c r="A47" s="23" t="s">
        <v>93</v>
      </c>
      <c r="C47" s="26"/>
      <c r="D47" s="1"/>
      <c r="E47" s="1">
        <v>200000000</v>
      </c>
      <c r="G47" s="1">
        <f>CE!D13</f>
        <v>200000000</v>
      </c>
      <c r="H47" s="1"/>
      <c r="K47" s="1"/>
    </row>
    <row r="48" spans="1:11" ht="21.75" customHeight="1">
      <c r="A48" s="23" t="s">
        <v>96</v>
      </c>
      <c r="C48" s="26"/>
      <c r="D48" s="1"/>
      <c r="E48" s="1">
        <f>CE!F20</f>
        <v>39809592</v>
      </c>
      <c r="G48" s="1">
        <f>CE!F13</f>
        <v>39809592</v>
      </c>
      <c r="H48" s="1"/>
    </row>
    <row r="49" spans="1:10" ht="21.75" customHeight="1">
      <c r="A49" s="25" t="s">
        <v>74</v>
      </c>
      <c r="C49" s="26"/>
      <c r="D49" s="1"/>
      <c r="E49" s="1"/>
      <c r="G49" s="1"/>
      <c r="H49" s="1"/>
    </row>
    <row r="50" spans="1:10" ht="21.75" customHeight="1">
      <c r="A50" s="23" t="s">
        <v>75</v>
      </c>
      <c r="C50" s="22">
        <v>18</v>
      </c>
      <c r="D50" s="1"/>
      <c r="E50" s="1">
        <f>CE!H20</f>
        <v>20000000</v>
      </c>
      <c r="G50" s="1">
        <f>CE!H13</f>
        <v>20000000</v>
      </c>
      <c r="H50" s="1"/>
    </row>
    <row r="51" spans="1:10" ht="21.75" customHeight="1">
      <c r="A51" s="23" t="s">
        <v>76</v>
      </c>
      <c r="C51" s="26"/>
      <c r="D51" s="1"/>
      <c r="E51" s="1">
        <f>CE!J20</f>
        <v>320230541</v>
      </c>
      <c r="G51" s="1">
        <f>CE!J13</f>
        <v>290037487</v>
      </c>
      <c r="H51" s="1"/>
      <c r="J51" s="24"/>
    </row>
    <row r="52" spans="1:10" ht="21.75" customHeight="1">
      <c r="A52" s="10" t="s">
        <v>8</v>
      </c>
      <c r="C52" s="26"/>
      <c r="D52" s="1"/>
      <c r="E52" s="2">
        <f>SUM(E47:E51)</f>
        <v>580040133</v>
      </c>
      <c r="G52" s="2">
        <f>SUM(G47:G51)</f>
        <v>549847079</v>
      </c>
      <c r="H52" s="1"/>
    </row>
    <row r="53" spans="1:10" ht="21.75" customHeight="1" thickBot="1">
      <c r="A53" s="10" t="s">
        <v>9</v>
      </c>
      <c r="C53" s="26"/>
      <c r="D53" s="1"/>
      <c r="E53" s="5">
        <f>SUM(E41+E52)</f>
        <v>1231656589</v>
      </c>
      <c r="G53" s="5">
        <f>SUM(G41+G52)</f>
        <v>1052946570</v>
      </c>
      <c r="H53" s="1"/>
    </row>
    <row r="54" spans="1:10" ht="19.5" customHeight="1" thickTop="1">
      <c r="C54" s="26"/>
      <c r="D54" s="30"/>
      <c r="E54" s="51">
        <f>SUM(E53-E20)</f>
        <v>0</v>
      </c>
      <c r="F54" s="52"/>
      <c r="G54" s="51">
        <f>SUM(G53-G20)</f>
        <v>0</v>
      </c>
      <c r="H54" s="53"/>
    </row>
    <row r="55" spans="1:10" ht="21.75" customHeight="1">
      <c r="A55" s="13" t="s">
        <v>4</v>
      </c>
      <c r="C55" s="26"/>
      <c r="D55" s="1"/>
      <c r="G55" s="1"/>
      <c r="H55" s="1"/>
    </row>
    <row r="56" spans="1:10" ht="9.9499999999999993" customHeight="1">
      <c r="C56" s="26"/>
      <c r="D56" s="1"/>
      <c r="G56" s="1"/>
      <c r="H56" s="1"/>
    </row>
    <row r="57" spans="1:10" ht="9.9499999999999993" customHeight="1">
      <c r="A57" s="31"/>
      <c r="B57" s="23"/>
      <c r="D57" s="1"/>
      <c r="G57" s="1"/>
      <c r="H57" s="1"/>
    </row>
    <row r="58" spans="1:10" ht="12.75" customHeight="1">
      <c r="A58" s="32"/>
      <c r="B58" s="23"/>
      <c r="D58" s="1"/>
      <c r="G58" s="1"/>
      <c r="H58" s="1"/>
    </row>
    <row r="59" spans="1:10" s="32" customFormat="1" ht="21.75" customHeight="1">
      <c r="B59" s="23" t="s">
        <v>10</v>
      </c>
      <c r="D59" s="1"/>
      <c r="G59" s="1"/>
      <c r="H59" s="1"/>
    </row>
    <row r="60" spans="1:10" ht="9.9499999999999993" customHeight="1">
      <c r="A60" s="31"/>
      <c r="D60" s="1"/>
      <c r="G60" s="1"/>
      <c r="H60" s="1"/>
    </row>
  </sheetData>
  <printOptions horizontalCentered="1" gridLinesSet="0"/>
  <pageMargins left="0.94488188976377963" right="0.51181102362204722" top="0.9055118110236221" bottom="0.74803149606299213" header="0.51181102362204722" footer="0.51181102362204722"/>
  <pageSetup paperSize="9" scale="95" fitToHeight="0" orientation="portrait" r:id="rId1"/>
  <headerFooter alignWithMargins="0"/>
  <rowBreaks count="1" manualBreakCount="1">
    <brk id="2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9"/>
  <sheetViews>
    <sheetView showGridLines="0" view="pageBreakPreview" zoomScale="85" zoomScaleNormal="100" zoomScaleSheetLayoutView="85" workbookViewId="0">
      <selection activeCell="E24" sqref="E24"/>
    </sheetView>
  </sheetViews>
  <sheetFormatPr defaultColWidth="10.7109375" defaultRowHeight="21.75"/>
  <cols>
    <col min="1" max="1" width="48.7109375" style="13" customWidth="1"/>
    <col min="2" max="2" width="1.7109375" style="13" customWidth="1"/>
    <col min="3" max="3" width="8.7109375" style="13" customWidth="1"/>
    <col min="4" max="4" width="1.7109375" style="34" customWidth="1"/>
    <col min="5" max="5" width="15.7109375" style="34" customWidth="1"/>
    <col min="6" max="6" width="1.7109375" style="34" customWidth="1"/>
    <col min="7" max="7" width="15.7109375" style="34" customWidth="1"/>
    <col min="8" max="8" width="1.7109375" style="26" customWidth="1"/>
    <col min="9" max="9" width="1.7109375" style="13" customWidth="1"/>
    <col min="10" max="16384" width="10.7109375" style="13"/>
  </cols>
  <sheetData>
    <row r="1" spans="1:8">
      <c r="A1" s="10" t="s">
        <v>90</v>
      </c>
      <c r="B1" s="11"/>
      <c r="C1" s="11"/>
      <c r="D1" s="33"/>
      <c r="E1" s="33"/>
      <c r="F1" s="33"/>
      <c r="G1" s="33"/>
      <c r="H1" s="11"/>
    </row>
    <row r="2" spans="1:8">
      <c r="A2" s="10" t="s">
        <v>85</v>
      </c>
      <c r="B2" s="11"/>
      <c r="C2" s="11"/>
      <c r="D2" s="33"/>
      <c r="E2" s="33"/>
      <c r="F2" s="33"/>
      <c r="G2" s="33"/>
      <c r="H2" s="11"/>
    </row>
    <row r="3" spans="1:8">
      <c r="A3" s="10" t="s">
        <v>142</v>
      </c>
      <c r="B3" s="11"/>
      <c r="C3" s="11"/>
      <c r="D3" s="12"/>
      <c r="E3" s="12"/>
      <c r="F3" s="12"/>
    </row>
    <row r="4" spans="1:8">
      <c r="A4" s="10"/>
      <c r="B4" s="11"/>
      <c r="C4" s="11"/>
      <c r="D4" s="12"/>
      <c r="E4" s="28"/>
      <c r="F4" s="12"/>
      <c r="G4" s="12"/>
      <c r="H4" s="14" t="s">
        <v>39</v>
      </c>
    </row>
    <row r="5" spans="1:8">
      <c r="A5" s="15"/>
      <c r="B5" s="11"/>
      <c r="C5" s="16" t="s">
        <v>34</v>
      </c>
      <c r="D5" s="17"/>
      <c r="E5" s="18" t="s">
        <v>141</v>
      </c>
      <c r="F5" s="17"/>
      <c r="G5" s="19">
        <v>2565</v>
      </c>
      <c r="H5" s="20"/>
    </row>
    <row r="6" spans="1:8">
      <c r="A6" s="21" t="s">
        <v>86</v>
      </c>
      <c r="B6" s="11"/>
      <c r="C6" s="16"/>
      <c r="D6" s="17"/>
      <c r="E6" s="17"/>
      <c r="F6" s="17"/>
      <c r="G6" s="17"/>
      <c r="H6" s="20"/>
    </row>
    <row r="7" spans="1:8">
      <c r="A7" s="21" t="s">
        <v>22</v>
      </c>
      <c r="C7" s="26"/>
    </row>
    <row r="8" spans="1:8">
      <c r="A8" s="13" t="s">
        <v>40</v>
      </c>
      <c r="C8" s="22">
        <v>19</v>
      </c>
      <c r="D8" s="88"/>
      <c r="E8" s="88">
        <v>6664720247</v>
      </c>
      <c r="F8" s="7"/>
      <c r="G8" s="24">
        <v>5542392982</v>
      </c>
      <c r="H8" s="35"/>
    </row>
    <row r="9" spans="1:8">
      <c r="A9" s="13" t="s">
        <v>66</v>
      </c>
      <c r="C9" s="22">
        <v>19</v>
      </c>
      <c r="D9" s="88"/>
      <c r="E9" s="88">
        <v>63308228</v>
      </c>
      <c r="F9" s="7"/>
      <c r="G9" s="24">
        <v>24138105</v>
      </c>
      <c r="H9" s="35"/>
    </row>
    <row r="10" spans="1:8">
      <c r="A10" s="13" t="s">
        <v>26</v>
      </c>
      <c r="C10" s="22">
        <v>20</v>
      </c>
      <c r="D10" s="88"/>
      <c r="E10" s="89">
        <v>42021743</v>
      </c>
      <c r="F10" s="7"/>
      <c r="G10" s="8">
        <v>49233905</v>
      </c>
      <c r="H10" s="35"/>
    </row>
    <row r="11" spans="1:8">
      <c r="A11" s="21" t="s">
        <v>23</v>
      </c>
      <c r="C11" s="26"/>
      <c r="D11" s="88"/>
      <c r="E11" s="89">
        <f>SUM(E8:E10)</f>
        <v>6770050218</v>
      </c>
      <c r="F11" s="7"/>
      <c r="G11" s="8">
        <f>SUM(G8:G10)</f>
        <v>5615764992</v>
      </c>
      <c r="H11" s="35"/>
    </row>
    <row r="12" spans="1:8">
      <c r="A12" s="21" t="s">
        <v>24</v>
      </c>
      <c r="C12" s="26"/>
      <c r="D12" s="88"/>
      <c r="E12" s="88"/>
      <c r="F12" s="7"/>
      <c r="G12" s="24"/>
      <c r="H12" s="35"/>
    </row>
    <row r="13" spans="1:8">
      <c r="A13" s="13" t="s">
        <v>41</v>
      </c>
      <c r="C13" s="26"/>
      <c r="D13" s="88"/>
      <c r="E13" s="88">
        <v>6009436073</v>
      </c>
      <c r="F13" s="7"/>
      <c r="G13" s="24">
        <v>4967479501</v>
      </c>
      <c r="H13" s="35"/>
    </row>
    <row r="14" spans="1:8">
      <c r="A14" s="13" t="s">
        <v>67</v>
      </c>
      <c r="C14" s="26"/>
      <c r="D14" s="88"/>
      <c r="E14" s="88">
        <v>39781066</v>
      </c>
      <c r="F14" s="7"/>
      <c r="G14" s="24">
        <v>7978192</v>
      </c>
      <c r="H14" s="35"/>
    </row>
    <row r="15" spans="1:8">
      <c r="A15" s="13" t="s">
        <v>114</v>
      </c>
      <c r="C15" s="26"/>
      <c r="D15" s="88"/>
      <c r="E15" s="88">
        <v>476305381</v>
      </c>
      <c r="F15" s="7"/>
      <c r="G15" s="24">
        <v>379443384</v>
      </c>
      <c r="H15" s="36"/>
    </row>
    <row r="16" spans="1:8">
      <c r="A16" s="13" t="s">
        <v>27</v>
      </c>
      <c r="C16" s="26"/>
      <c r="D16" s="88"/>
      <c r="E16" s="88">
        <v>110520779</v>
      </c>
      <c r="F16" s="7"/>
      <c r="G16" s="24">
        <v>94419229</v>
      </c>
      <c r="H16" s="36"/>
    </row>
    <row r="17" spans="1:8">
      <c r="A17" s="21" t="s">
        <v>25</v>
      </c>
      <c r="C17" s="26"/>
      <c r="D17" s="88"/>
      <c r="E17" s="95">
        <f>SUM(E13:E16)</f>
        <v>6636043299</v>
      </c>
      <c r="F17" s="7"/>
      <c r="G17" s="9">
        <f>SUM(G13:G16)</f>
        <v>5449320306</v>
      </c>
      <c r="H17" s="35"/>
    </row>
    <row r="18" spans="1:8">
      <c r="A18" s="21" t="s">
        <v>138</v>
      </c>
      <c r="C18" s="26"/>
      <c r="D18" s="88"/>
      <c r="E18" s="88">
        <f>E11-E17</f>
        <v>134006919</v>
      </c>
      <c r="F18" s="7"/>
      <c r="G18" s="7">
        <f>G11-G17</f>
        <v>166444686</v>
      </c>
      <c r="H18" s="36"/>
    </row>
    <row r="19" spans="1:8">
      <c r="A19" s="13" t="s">
        <v>122</v>
      </c>
      <c r="C19" s="26"/>
      <c r="D19" s="88"/>
      <c r="E19" s="89">
        <v>-8539780</v>
      </c>
      <c r="F19" s="7"/>
      <c r="G19" s="89">
        <v>-8467871</v>
      </c>
      <c r="H19" s="35"/>
    </row>
    <row r="20" spans="1:8">
      <c r="A20" s="21" t="s">
        <v>69</v>
      </c>
      <c r="C20" s="26"/>
      <c r="D20" s="88"/>
      <c r="E20" s="88">
        <f>SUM(E18:E19)</f>
        <v>125467139</v>
      </c>
      <c r="F20" s="7"/>
      <c r="G20" s="7">
        <f>SUM(G18:G19)</f>
        <v>157976815</v>
      </c>
      <c r="H20" s="35"/>
    </row>
    <row r="21" spans="1:8">
      <c r="A21" s="13" t="s">
        <v>68</v>
      </c>
      <c r="C21" s="22">
        <v>22</v>
      </c>
      <c r="D21" s="88"/>
      <c r="E21" s="89">
        <v>-25274713</v>
      </c>
      <c r="F21" s="7"/>
      <c r="G21" s="89">
        <v>-31410920</v>
      </c>
      <c r="H21" s="35"/>
    </row>
    <row r="22" spans="1:8">
      <c r="A22" s="21" t="s">
        <v>97</v>
      </c>
      <c r="C22" s="22"/>
      <c r="D22" s="7"/>
      <c r="E22" s="8">
        <f>SUM(E20:E21)</f>
        <v>100192426</v>
      </c>
      <c r="F22" s="7"/>
      <c r="G22" s="8">
        <f>SUM(G20:G21)</f>
        <v>126565895</v>
      </c>
      <c r="H22" s="35"/>
    </row>
    <row r="23" spans="1:8" ht="18.75" customHeight="1">
      <c r="A23" s="21"/>
      <c r="C23" s="22"/>
      <c r="D23" s="7"/>
      <c r="E23" s="7"/>
      <c r="F23" s="7"/>
      <c r="G23" s="7"/>
      <c r="H23" s="35"/>
    </row>
    <row r="24" spans="1:8">
      <c r="A24" s="81" t="s">
        <v>109</v>
      </c>
      <c r="C24" s="22"/>
      <c r="D24" s="7"/>
      <c r="E24" s="7"/>
      <c r="F24" s="7"/>
      <c r="G24" s="7"/>
      <c r="H24" s="35"/>
    </row>
    <row r="25" spans="1:8">
      <c r="A25" s="74" t="s">
        <v>110</v>
      </c>
      <c r="C25" s="22"/>
      <c r="D25" s="7"/>
      <c r="E25" s="7"/>
      <c r="F25" s="7"/>
      <c r="G25" s="7"/>
      <c r="H25" s="35"/>
    </row>
    <row r="26" spans="1:8">
      <c r="A26" s="69" t="s">
        <v>148</v>
      </c>
      <c r="C26" s="22"/>
      <c r="D26" s="88"/>
      <c r="E26" s="35">
        <v>0</v>
      </c>
      <c r="F26" s="7"/>
      <c r="G26" s="35">
        <v>1532616</v>
      </c>
      <c r="H26" s="35"/>
    </row>
    <row r="27" spans="1:8">
      <c r="A27" s="69" t="s">
        <v>111</v>
      </c>
      <c r="C27" s="22">
        <v>22</v>
      </c>
      <c r="D27" s="88"/>
      <c r="E27" s="82">
        <v>0</v>
      </c>
      <c r="F27" s="7"/>
      <c r="G27" s="82">
        <v>-306523</v>
      </c>
      <c r="H27" s="35"/>
    </row>
    <row r="28" spans="1:8">
      <c r="A28" s="69" t="s">
        <v>112</v>
      </c>
      <c r="C28" s="22"/>
      <c r="D28" s="7"/>
      <c r="E28" s="36"/>
      <c r="F28" s="7"/>
      <c r="G28" s="36"/>
      <c r="H28" s="35"/>
    </row>
    <row r="29" spans="1:8">
      <c r="A29" s="69" t="s">
        <v>113</v>
      </c>
      <c r="C29" s="22"/>
      <c r="D29" s="7"/>
      <c r="E29" s="82">
        <f>SUM(E26:E28)</f>
        <v>0</v>
      </c>
      <c r="F29" s="36">
        <v>-2207790</v>
      </c>
      <c r="G29" s="82">
        <f>SUM(G26:G28)</f>
        <v>1226093</v>
      </c>
      <c r="H29" s="35"/>
    </row>
    <row r="30" spans="1:8">
      <c r="A30" s="70" t="s">
        <v>98</v>
      </c>
      <c r="C30" s="22"/>
      <c r="D30" s="7"/>
      <c r="E30" s="83">
        <f>SUM(E29)</f>
        <v>0</v>
      </c>
      <c r="F30" s="36">
        <v>-2207790</v>
      </c>
      <c r="G30" s="83">
        <f>SUM(G29)</f>
        <v>1226093</v>
      </c>
      <c r="H30" s="35"/>
    </row>
    <row r="31" spans="1:8" ht="18.75" customHeight="1">
      <c r="A31" s="69"/>
      <c r="C31" s="22"/>
      <c r="D31" s="7"/>
      <c r="E31" s="36"/>
      <c r="F31" s="7"/>
      <c r="G31" s="36"/>
      <c r="H31" s="35"/>
    </row>
    <row r="32" spans="1:8" ht="22.5" thickBot="1">
      <c r="A32" s="81" t="s">
        <v>87</v>
      </c>
      <c r="C32" s="22"/>
      <c r="D32" s="7"/>
      <c r="E32" s="84">
        <f>E22+E30</f>
        <v>100192426</v>
      </c>
      <c r="F32" s="85"/>
      <c r="G32" s="84">
        <f>G22+G30</f>
        <v>127791988</v>
      </c>
      <c r="H32" s="35"/>
    </row>
    <row r="33" spans="1:7" ht="18.75" customHeight="1" thickTop="1">
      <c r="C33" s="26"/>
    </row>
    <row r="34" spans="1:7">
      <c r="A34" s="21" t="s">
        <v>70</v>
      </c>
      <c r="C34" s="22">
        <v>23</v>
      </c>
    </row>
    <row r="35" spans="1:7" ht="22.5" thickBot="1">
      <c r="A35" s="13" t="s">
        <v>83</v>
      </c>
      <c r="C35" s="26"/>
      <c r="E35" s="90">
        <f>E32/E37</f>
        <v>0.250481065</v>
      </c>
      <c r="G35" s="90">
        <f>G32/G37</f>
        <v>0.31947997</v>
      </c>
    </row>
    <row r="36" spans="1:7" ht="18.75" customHeight="1" thickTop="1">
      <c r="C36" s="26"/>
      <c r="E36" s="91"/>
      <c r="G36" s="91"/>
    </row>
    <row r="37" spans="1:7" ht="22.5" thickBot="1">
      <c r="A37" s="13" t="s">
        <v>84</v>
      </c>
      <c r="C37" s="26"/>
      <c r="E37" s="92">
        <v>400000000</v>
      </c>
      <c r="G37" s="92">
        <v>400000000</v>
      </c>
    </row>
    <row r="38" spans="1:7" ht="22.5" thickTop="1">
      <c r="C38" s="26"/>
    </row>
    <row r="39" spans="1:7">
      <c r="A39" s="13" t="s">
        <v>4</v>
      </c>
      <c r="C39" s="26"/>
    </row>
  </sheetData>
  <phoneticPr fontId="0" type="noConversion"/>
  <printOptions horizontalCentered="1" gridLinesSet="0"/>
  <pageMargins left="0.98425196850393704" right="0.55118110236220474" top="0.59055118110236227" bottom="0" header="0.19685039370078741" footer="0.19685039370078741"/>
  <pageSetup paperSize="9" scale="9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22"/>
  <sheetViews>
    <sheetView showGridLines="0" view="pageBreakPreview" zoomScale="85" zoomScaleNormal="100" zoomScaleSheetLayoutView="85" workbookViewId="0">
      <selection activeCell="B19" sqref="B19"/>
    </sheetView>
  </sheetViews>
  <sheetFormatPr defaultColWidth="9.140625" defaultRowHeight="21.75"/>
  <cols>
    <col min="1" max="1" width="31" style="54" customWidth="1"/>
    <col min="2" max="2" width="8" style="54" customWidth="1"/>
    <col min="3" max="3" width="0.85546875" style="54" customWidth="1"/>
    <col min="4" max="4" width="12.7109375" style="54" customWidth="1"/>
    <col min="5" max="5" width="0.85546875" style="54" customWidth="1"/>
    <col min="6" max="6" width="13.7109375" style="54" customWidth="1"/>
    <col min="7" max="7" width="0.85546875" style="54" customWidth="1"/>
    <col min="8" max="8" width="14.7109375" style="54" customWidth="1"/>
    <col min="9" max="9" width="0.85546875" style="54" customWidth="1"/>
    <col min="10" max="10" width="14.7109375" style="54" customWidth="1"/>
    <col min="11" max="11" width="0.85546875" style="54" customWidth="1"/>
    <col min="12" max="12" width="13.42578125" style="54" customWidth="1"/>
    <col min="13" max="13" width="1.140625" style="54" customWidth="1"/>
    <col min="14" max="16384" width="9.140625" style="54"/>
  </cols>
  <sheetData>
    <row r="1" spans="1:12">
      <c r="A1" s="93" t="s">
        <v>90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2">
      <c r="A2" s="100" t="s">
        <v>13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1:12">
      <c r="A3" s="100" t="s">
        <v>142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</row>
    <row r="4" spans="1:12" s="55" customFormat="1">
      <c r="D4" s="54"/>
      <c r="E4" s="54"/>
      <c r="F4" s="54"/>
      <c r="G4" s="54"/>
      <c r="H4" s="54"/>
      <c r="I4" s="54"/>
      <c r="J4" s="54"/>
      <c r="K4" s="54"/>
      <c r="L4" s="56" t="s">
        <v>39</v>
      </c>
    </row>
    <row r="5" spans="1:12" s="55" customFormat="1">
      <c r="D5" s="55" t="s">
        <v>15</v>
      </c>
      <c r="H5" s="101" t="s">
        <v>74</v>
      </c>
      <c r="I5" s="101"/>
      <c r="J5" s="101"/>
      <c r="L5" s="57"/>
    </row>
    <row r="6" spans="1:12" s="55" customFormat="1">
      <c r="D6" s="58" t="s">
        <v>17</v>
      </c>
      <c r="E6" s="58"/>
      <c r="F6" s="58" t="s">
        <v>99</v>
      </c>
      <c r="G6" s="58"/>
      <c r="H6" s="58" t="s">
        <v>89</v>
      </c>
    </row>
    <row r="7" spans="1:12" s="55" customFormat="1">
      <c r="B7" s="16" t="s">
        <v>34</v>
      </c>
      <c r="D7" s="94" t="s">
        <v>16</v>
      </c>
      <c r="E7" s="58"/>
      <c r="F7" s="94" t="s">
        <v>100</v>
      </c>
      <c r="G7" s="58"/>
      <c r="H7" s="94" t="s">
        <v>88</v>
      </c>
      <c r="I7" s="58"/>
      <c r="J7" s="94" t="s">
        <v>14</v>
      </c>
      <c r="K7" s="58"/>
      <c r="L7" s="94" t="s">
        <v>42</v>
      </c>
    </row>
    <row r="8" spans="1:12">
      <c r="A8" s="59" t="s">
        <v>128</v>
      </c>
      <c r="B8" s="59"/>
      <c r="C8" s="59"/>
      <c r="D8" s="63">
        <v>200000000</v>
      </c>
      <c r="E8" s="63"/>
      <c r="F8" s="63">
        <v>39809592</v>
      </c>
      <c r="G8" s="63"/>
      <c r="H8" s="63">
        <v>20000000</v>
      </c>
      <c r="I8" s="63"/>
      <c r="J8" s="63">
        <v>232242613</v>
      </c>
      <c r="K8" s="64"/>
      <c r="L8" s="63">
        <f>SUM(D8:J8)</f>
        <v>492052205</v>
      </c>
    </row>
    <row r="9" spans="1:12">
      <c r="A9" s="54" t="s">
        <v>105</v>
      </c>
      <c r="D9" s="72">
        <v>0</v>
      </c>
      <c r="E9" s="63"/>
      <c r="F9" s="72">
        <v>0</v>
      </c>
      <c r="G9" s="63"/>
      <c r="H9" s="72">
        <v>0</v>
      </c>
      <c r="I9" s="63"/>
      <c r="J9" s="72">
        <f>PL!G22</f>
        <v>126565895</v>
      </c>
      <c r="K9" s="64"/>
      <c r="L9" s="72">
        <f>SUM(D9:J9)</f>
        <v>126565895</v>
      </c>
    </row>
    <row r="10" spans="1:12">
      <c r="A10" s="54" t="s">
        <v>106</v>
      </c>
      <c r="D10" s="73">
        <v>0</v>
      </c>
      <c r="E10" s="63"/>
      <c r="F10" s="73">
        <v>0</v>
      </c>
      <c r="G10" s="63"/>
      <c r="H10" s="73">
        <v>0</v>
      </c>
      <c r="I10" s="63"/>
      <c r="J10" s="73">
        <f>PL!G30</f>
        <v>1226093</v>
      </c>
      <c r="K10" s="64"/>
      <c r="L10" s="73">
        <f>SUM(D10:J10)</f>
        <v>1226093</v>
      </c>
    </row>
    <row r="11" spans="1:12">
      <c r="A11" s="54" t="s">
        <v>101</v>
      </c>
      <c r="D11" s="63">
        <f>SUM(D9:D10)</f>
        <v>0</v>
      </c>
      <c r="E11" s="63"/>
      <c r="F11" s="63">
        <f>SUM(F9:F10)</f>
        <v>0</v>
      </c>
      <c r="G11" s="63"/>
      <c r="H11" s="63">
        <f>SUM(H9:H10)</f>
        <v>0</v>
      </c>
      <c r="I11" s="63"/>
      <c r="J11" s="63">
        <f>SUM(J9:J10)</f>
        <v>127791988</v>
      </c>
      <c r="K11" s="64"/>
      <c r="L11" s="63">
        <f>SUM(L9:L10)</f>
        <v>127791988</v>
      </c>
    </row>
    <row r="12" spans="1:12">
      <c r="A12" s="54" t="s">
        <v>80</v>
      </c>
      <c r="B12" s="61">
        <v>26</v>
      </c>
      <c r="C12" s="61"/>
      <c r="D12" s="63">
        <v>0</v>
      </c>
      <c r="E12" s="63"/>
      <c r="F12" s="63">
        <v>0</v>
      </c>
      <c r="G12" s="63"/>
      <c r="H12" s="63">
        <v>0</v>
      </c>
      <c r="I12" s="63"/>
      <c r="J12" s="79">
        <v>-69997114</v>
      </c>
      <c r="K12" s="64"/>
      <c r="L12" s="63">
        <f>SUM(D12:J12)</f>
        <v>-69997114</v>
      </c>
    </row>
    <row r="13" spans="1:12" ht="22.5" thickBot="1">
      <c r="A13" s="59" t="s">
        <v>129</v>
      </c>
      <c r="B13" s="59"/>
      <c r="C13" s="59"/>
      <c r="D13" s="66">
        <f>SUM(D8:D12)-D11</f>
        <v>200000000</v>
      </c>
      <c r="E13" s="64"/>
      <c r="F13" s="66">
        <f>SUM(F8:F12)-F11</f>
        <v>39809592</v>
      </c>
      <c r="G13" s="64"/>
      <c r="H13" s="66">
        <f>SUM(H8:H12)-H11</f>
        <v>20000000</v>
      </c>
      <c r="I13" s="64"/>
      <c r="J13" s="66">
        <f>SUM(J8:J12)-J11</f>
        <v>290037487</v>
      </c>
      <c r="K13" s="64"/>
      <c r="L13" s="66">
        <f>SUM(L8:L12)-L11</f>
        <v>549847079</v>
      </c>
    </row>
    <row r="14" spans="1:12" ht="22.5" thickTop="1">
      <c r="D14" s="67"/>
      <c r="E14" s="67"/>
      <c r="F14" s="67"/>
      <c r="G14" s="67"/>
      <c r="H14" s="67"/>
      <c r="I14" s="67"/>
      <c r="J14" s="67"/>
      <c r="K14" s="63"/>
      <c r="L14" s="67"/>
    </row>
    <row r="15" spans="1:12">
      <c r="A15" s="59" t="s">
        <v>143</v>
      </c>
      <c r="B15" s="61"/>
      <c r="C15" s="61"/>
      <c r="D15" s="63">
        <f>SUM(D13)</f>
        <v>200000000</v>
      </c>
      <c r="E15" s="63"/>
      <c r="F15" s="63">
        <f>SUM(F13)</f>
        <v>39809592</v>
      </c>
      <c r="G15" s="63"/>
      <c r="H15" s="63">
        <f>SUM(H13)</f>
        <v>20000000</v>
      </c>
      <c r="I15" s="63"/>
      <c r="J15" s="63">
        <f>SUM(J13)</f>
        <v>290037487</v>
      </c>
      <c r="K15" s="64"/>
      <c r="L15" s="63">
        <f>SUM(L13)</f>
        <v>549847079</v>
      </c>
    </row>
    <row r="16" spans="1:12">
      <c r="A16" s="54" t="s">
        <v>105</v>
      </c>
      <c r="B16" s="59"/>
      <c r="C16" s="59"/>
      <c r="D16" s="72">
        <v>0</v>
      </c>
      <c r="E16" s="63"/>
      <c r="F16" s="72">
        <v>0</v>
      </c>
      <c r="G16" s="63"/>
      <c r="H16" s="72">
        <v>0</v>
      </c>
      <c r="I16" s="63"/>
      <c r="J16" s="72">
        <f>PL!E22</f>
        <v>100192426</v>
      </c>
      <c r="K16" s="64"/>
      <c r="L16" s="72">
        <f>SUM(D16:J16)</f>
        <v>100192426</v>
      </c>
    </row>
    <row r="17" spans="1:12">
      <c r="A17" s="54" t="s">
        <v>106</v>
      </c>
      <c r="B17" s="59"/>
      <c r="C17" s="59"/>
      <c r="D17" s="73">
        <v>0</v>
      </c>
      <c r="E17" s="63"/>
      <c r="F17" s="73">
        <v>0</v>
      </c>
      <c r="G17" s="63"/>
      <c r="H17" s="73">
        <v>0</v>
      </c>
      <c r="I17" s="63"/>
      <c r="J17" s="73">
        <f>PL!E30</f>
        <v>0</v>
      </c>
      <c r="K17" s="63"/>
      <c r="L17" s="73">
        <f>SUM(D17:J17)</f>
        <v>0</v>
      </c>
    </row>
    <row r="18" spans="1:12">
      <c r="A18" s="54" t="s">
        <v>101</v>
      </c>
      <c r="D18" s="65">
        <f>SUM(D16:D17)</f>
        <v>0</v>
      </c>
      <c r="E18" s="64"/>
      <c r="F18" s="65">
        <f>SUM(F16:F17)</f>
        <v>0</v>
      </c>
      <c r="G18" s="64"/>
      <c r="H18" s="65">
        <f>SUM(H16:H17)</f>
        <v>0</v>
      </c>
      <c r="I18" s="64"/>
      <c r="J18" s="65">
        <f>SUM(J16:J17)</f>
        <v>100192426</v>
      </c>
      <c r="K18" s="71"/>
      <c r="L18" s="65">
        <f>SUM(L16:L17)</f>
        <v>100192426</v>
      </c>
    </row>
    <row r="19" spans="1:12">
      <c r="A19" s="54" t="s">
        <v>80</v>
      </c>
      <c r="B19" s="61">
        <v>26</v>
      </c>
      <c r="C19" s="61"/>
      <c r="D19" s="63">
        <v>0</v>
      </c>
      <c r="E19" s="63"/>
      <c r="F19" s="63">
        <v>0</v>
      </c>
      <c r="G19" s="63"/>
      <c r="H19" s="63">
        <v>0</v>
      </c>
      <c r="I19" s="63"/>
      <c r="J19" s="79">
        <v>-69999372</v>
      </c>
      <c r="K19" s="64"/>
      <c r="L19" s="63">
        <f>SUM(D19:J19)</f>
        <v>-69999372</v>
      </c>
    </row>
    <row r="20" spans="1:12" ht="22.5" thickBot="1">
      <c r="A20" s="59" t="s">
        <v>144</v>
      </c>
      <c r="B20" s="59"/>
      <c r="C20" s="59"/>
      <c r="D20" s="66">
        <f>SUM(D15:D19)-D18</f>
        <v>200000000</v>
      </c>
      <c r="E20" s="64"/>
      <c r="F20" s="66">
        <f>SUM(F15:F19)-F18</f>
        <v>39809592</v>
      </c>
      <c r="G20" s="64"/>
      <c r="H20" s="66">
        <f>SUM(H15:H19)-H18</f>
        <v>20000000</v>
      </c>
      <c r="I20" s="64"/>
      <c r="J20" s="66">
        <f>SUM(J15:J19)-J18</f>
        <v>320230541</v>
      </c>
      <c r="K20" s="64"/>
      <c r="L20" s="66">
        <f>SUM(L15:L19)-L18</f>
        <v>580040133</v>
      </c>
    </row>
    <row r="21" spans="1:12" ht="22.5" thickTop="1">
      <c r="A21" s="59"/>
      <c r="B21" s="59"/>
      <c r="C21" s="59"/>
      <c r="D21" s="60"/>
      <c r="E21" s="60"/>
      <c r="F21" s="60"/>
      <c r="G21" s="60"/>
      <c r="H21" s="60"/>
      <c r="I21" s="60"/>
      <c r="J21" s="60"/>
      <c r="K21" s="60"/>
      <c r="L21" s="60"/>
    </row>
    <row r="22" spans="1:12">
      <c r="A22" s="54" t="s">
        <v>4</v>
      </c>
      <c r="L22" s="62"/>
    </row>
  </sheetData>
  <mergeCells count="3">
    <mergeCell ref="A2:L2"/>
    <mergeCell ref="A3:L3"/>
    <mergeCell ref="H5:J5"/>
  </mergeCells>
  <printOptions horizontalCentered="1"/>
  <pageMargins left="0.70866141732283472" right="0.23622047244094491" top="0.78740157480314965" bottom="0.19685039370078741" header="0.19685039370078741" footer="0.19685039370078741"/>
  <pageSetup paperSize="9" scale="8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68"/>
  <sheetViews>
    <sheetView showGridLines="0" view="pageBreakPreview" zoomScale="85" zoomScaleNormal="100" zoomScaleSheetLayoutView="85" workbookViewId="0">
      <selection activeCell="A38" sqref="A38"/>
    </sheetView>
  </sheetViews>
  <sheetFormatPr defaultColWidth="10.7109375" defaultRowHeight="21.75" customHeight="1"/>
  <cols>
    <col min="1" max="1" width="48.7109375" style="13" customWidth="1"/>
    <col min="2" max="2" width="1.7109375" style="13" customWidth="1"/>
    <col min="3" max="3" width="8.7109375" style="13" customWidth="1"/>
    <col min="4" max="4" width="1.7109375" style="34" customWidth="1"/>
    <col min="5" max="5" width="15.7109375" style="34" customWidth="1"/>
    <col min="6" max="6" width="1.7109375" style="34" customWidth="1"/>
    <col min="7" max="7" width="15.7109375" style="34" customWidth="1"/>
    <col min="8" max="8" width="1.7109375" style="26" customWidth="1"/>
    <col min="9" max="9" width="1.7109375" style="13" customWidth="1"/>
    <col min="10" max="16384" width="10.7109375" style="13"/>
  </cols>
  <sheetData>
    <row r="1" spans="1:8" ht="21.75" customHeight="1">
      <c r="A1" s="10" t="s">
        <v>90</v>
      </c>
      <c r="B1" s="11"/>
      <c r="C1" s="11"/>
      <c r="D1" s="33"/>
      <c r="E1" s="33"/>
      <c r="F1" s="33"/>
      <c r="G1" s="33"/>
      <c r="H1" s="11"/>
    </row>
    <row r="2" spans="1:8" ht="21.75" customHeight="1">
      <c r="A2" s="37" t="s">
        <v>44</v>
      </c>
      <c r="B2" s="11"/>
      <c r="C2" s="11"/>
      <c r="D2" s="33"/>
      <c r="E2" s="33"/>
      <c r="F2" s="33"/>
      <c r="G2" s="33"/>
      <c r="H2" s="11"/>
    </row>
    <row r="3" spans="1:8" ht="21.75" customHeight="1">
      <c r="A3" s="10" t="s">
        <v>142</v>
      </c>
      <c r="B3" s="11"/>
      <c r="C3" s="11"/>
      <c r="D3" s="12"/>
      <c r="E3" s="12"/>
      <c r="F3" s="12"/>
    </row>
    <row r="4" spans="1:8" ht="21.75" customHeight="1">
      <c r="A4" s="10"/>
      <c r="B4" s="11"/>
      <c r="C4" s="11"/>
      <c r="D4" s="12"/>
      <c r="E4" s="28"/>
      <c r="F4" s="12"/>
      <c r="G4" s="12"/>
      <c r="H4" s="14" t="s">
        <v>39</v>
      </c>
    </row>
    <row r="5" spans="1:8" ht="21.75" customHeight="1">
      <c r="A5" s="15"/>
      <c r="B5" s="11"/>
      <c r="C5" s="16"/>
      <c r="D5" s="17"/>
      <c r="E5" s="18" t="s">
        <v>141</v>
      </c>
      <c r="F5" s="17"/>
      <c r="G5" s="19">
        <v>2565</v>
      </c>
      <c r="H5" s="20"/>
    </row>
    <row r="6" spans="1:8" ht="21.75" customHeight="1">
      <c r="A6" s="38" t="s">
        <v>45</v>
      </c>
      <c r="B6" s="39"/>
    </row>
    <row r="7" spans="1:8" ht="21.75" customHeight="1">
      <c r="A7" s="40" t="s">
        <v>46</v>
      </c>
      <c r="B7" s="41"/>
      <c r="E7" s="42">
        <f>PL!E20</f>
        <v>125467139</v>
      </c>
      <c r="G7" s="42">
        <f>PL!G20</f>
        <v>157976815</v>
      </c>
    </row>
    <row r="8" spans="1:8" ht="21.75" customHeight="1">
      <c r="A8" s="40" t="s">
        <v>47</v>
      </c>
      <c r="B8" s="41"/>
      <c r="E8" s="43"/>
      <c r="G8" s="43"/>
    </row>
    <row r="9" spans="1:8" ht="21.75" customHeight="1">
      <c r="A9" s="40" t="s">
        <v>71</v>
      </c>
      <c r="B9" s="41"/>
      <c r="E9" s="43"/>
    </row>
    <row r="10" spans="1:8" ht="21.75" customHeight="1">
      <c r="A10" s="40" t="s">
        <v>48</v>
      </c>
      <c r="B10" s="41"/>
      <c r="E10" s="43">
        <v>111700886</v>
      </c>
      <c r="G10" s="43">
        <v>95304472</v>
      </c>
    </row>
    <row r="11" spans="1:8" ht="21.75" customHeight="1">
      <c r="A11" s="86" t="s">
        <v>130</v>
      </c>
      <c r="B11" s="41"/>
      <c r="E11" s="43">
        <v>-30000</v>
      </c>
      <c r="G11" s="43">
        <v>-164601</v>
      </c>
    </row>
    <row r="12" spans="1:8" ht="21.75" customHeight="1">
      <c r="A12" s="40" t="s">
        <v>131</v>
      </c>
      <c r="B12" s="41"/>
      <c r="E12" s="43">
        <v>2590824</v>
      </c>
      <c r="G12" s="43">
        <v>-8206270</v>
      </c>
    </row>
    <row r="13" spans="1:8" ht="21.75" customHeight="1">
      <c r="A13" s="40" t="s">
        <v>151</v>
      </c>
      <c r="B13" s="41"/>
      <c r="E13" s="43"/>
      <c r="G13" s="43"/>
    </row>
    <row r="14" spans="1:8" ht="21.75" customHeight="1">
      <c r="A14" s="40" t="s">
        <v>152</v>
      </c>
      <c r="B14" s="41"/>
      <c r="E14" s="79">
        <v>3435049</v>
      </c>
      <c r="G14" s="67">
        <v>770210</v>
      </c>
    </row>
    <row r="15" spans="1:8" ht="21.75" customHeight="1">
      <c r="A15" s="40" t="s">
        <v>49</v>
      </c>
      <c r="B15" s="41"/>
      <c r="E15" s="43">
        <v>2442218</v>
      </c>
      <c r="G15" s="43">
        <v>2200760</v>
      </c>
    </row>
    <row r="16" spans="1:8" ht="21.75" customHeight="1">
      <c r="A16" s="40" t="s">
        <v>50</v>
      </c>
      <c r="B16" s="41"/>
      <c r="E16" s="44">
        <v>-300508</v>
      </c>
      <c r="G16" s="43">
        <v>-85238</v>
      </c>
    </row>
    <row r="17" spans="1:8" ht="21.75" customHeight="1">
      <c r="A17" s="40" t="s">
        <v>77</v>
      </c>
      <c r="B17" s="41"/>
      <c r="E17" s="43">
        <v>8534331</v>
      </c>
      <c r="G17" s="43">
        <v>6577663</v>
      </c>
    </row>
    <row r="18" spans="1:8" ht="21.75" customHeight="1">
      <c r="A18" s="13" t="s">
        <v>149</v>
      </c>
      <c r="B18" s="41"/>
      <c r="E18" s="79">
        <v>0</v>
      </c>
      <c r="G18" s="44">
        <v>-1594645</v>
      </c>
    </row>
    <row r="19" spans="1:8" s="32" customFormat="1" ht="21.75" customHeight="1">
      <c r="A19" s="13" t="s">
        <v>126</v>
      </c>
      <c r="B19" s="76"/>
      <c r="D19" s="34"/>
      <c r="E19" s="45">
        <v>-561883</v>
      </c>
      <c r="F19" s="34"/>
      <c r="G19" s="45">
        <v>-522421</v>
      </c>
      <c r="H19" s="78"/>
    </row>
    <row r="20" spans="1:8" ht="21.75" customHeight="1">
      <c r="A20" s="40" t="s">
        <v>51</v>
      </c>
      <c r="B20" s="41"/>
      <c r="E20" s="44"/>
      <c r="G20" s="44"/>
    </row>
    <row r="21" spans="1:8" ht="21.75" customHeight="1">
      <c r="A21" s="40" t="s">
        <v>52</v>
      </c>
      <c r="B21" s="41"/>
      <c r="E21" s="46">
        <f>SUM(E7:E19)</f>
        <v>253278056</v>
      </c>
      <c r="G21" s="46">
        <f>SUM(G7:G19)</f>
        <v>252256745</v>
      </c>
    </row>
    <row r="22" spans="1:8" ht="21.75" customHeight="1">
      <c r="A22" s="40" t="s">
        <v>72</v>
      </c>
      <c r="B22" s="41"/>
      <c r="E22" s="24"/>
      <c r="G22" s="24"/>
    </row>
    <row r="23" spans="1:8" ht="21.75" customHeight="1">
      <c r="A23" s="40" t="s">
        <v>53</v>
      </c>
      <c r="B23" s="41"/>
      <c r="E23" s="43">
        <v>-85676446</v>
      </c>
      <c r="G23" s="43">
        <v>7840771</v>
      </c>
    </row>
    <row r="24" spans="1:8" ht="21.75" customHeight="1">
      <c r="A24" s="40" t="s">
        <v>54</v>
      </c>
      <c r="B24" s="41"/>
      <c r="E24" s="43">
        <v>-42146897</v>
      </c>
      <c r="G24" s="43">
        <v>-273552072</v>
      </c>
    </row>
    <row r="25" spans="1:8" ht="21.75" customHeight="1">
      <c r="A25" s="40" t="s">
        <v>55</v>
      </c>
      <c r="B25" s="41"/>
      <c r="E25" s="43">
        <v>-3094371</v>
      </c>
      <c r="G25" s="43">
        <v>-8125440</v>
      </c>
    </row>
    <row r="26" spans="1:8" ht="21.75" customHeight="1">
      <c r="A26" s="40" t="s">
        <v>56</v>
      </c>
      <c r="B26" s="41"/>
      <c r="E26" s="43">
        <v>-4820379</v>
      </c>
      <c r="G26" s="43">
        <v>-9797138</v>
      </c>
    </row>
    <row r="27" spans="1:8" ht="21.75" customHeight="1">
      <c r="A27" s="40" t="s">
        <v>73</v>
      </c>
      <c r="B27" s="41"/>
      <c r="E27" s="43"/>
      <c r="G27" s="43"/>
    </row>
    <row r="28" spans="1:8" ht="21.75" customHeight="1">
      <c r="A28" s="40" t="s">
        <v>57</v>
      </c>
      <c r="B28" s="41"/>
      <c r="E28" s="43">
        <v>-28757427</v>
      </c>
      <c r="G28" s="43">
        <v>212034897</v>
      </c>
    </row>
    <row r="29" spans="1:8" s="32" customFormat="1" ht="21.75" customHeight="1">
      <c r="A29" s="75" t="s">
        <v>58</v>
      </c>
      <c r="B29" s="76"/>
      <c r="D29" s="34"/>
      <c r="E29" s="77">
        <v>-696257</v>
      </c>
      <c r="F29" s="34"/>
      <c r="G29" s="77">
        <v>-137656</v>
      </c>
      <c r="H29" s="78"/>
    </row>
    <row r="30" spans="1:8" ht="21.75" customHeight="1">
      <c r="A30" s="40" t="s">
        <v>49</v>
      </c>
      <c r="B30" s="39"/>
      <c r="E30" s="47">
        <v>-780520</v>
      </c>
      <c r="G30" s="47">
        <v>0</v>
      </c>
    </row>
    <row r="31" spans="1:8" ht="21.75" customHeight="1">
      <c r="A31" s="40" t="s">
        <v>132</v>
      </c>
      <c r="B31" s="41"/>
      <c r="E31" s="43">
        <f>SUM(E21:E30)</f>
        <v>87305759</v>
      </c>
      <c r="G31" s="43">
        <f>SUM(G21:G30)</f>
        <v>180520107</v>
      </c>
    </row>
    <row r="32" spans="1:8" ht="21.75" customHeight="1">
      <c r="A32" s="40" t="s">
        <v>62</v>
      </c>
      <c r="B32" s="39"/>
      <c r="E32" s="43">
        <v>300508</v>
      </c>
      <c r="G32" s="43">
        <v>85238</v>
      </c>
    </row>
    <row r="33" spans="1:8" ht="21.75" customHeight="1">
      <c r="A33" s="40" t="s">
        <v>59</v>
      </c>
      <c r="B33" s="41"/>
      <c r="E33" s="43">
        <v>-35672582</v>
      </c>
      <c r="G33" s="43">
        <v>-31686424</v>
      </c>
    </row>
    <row r="34" spans="1:8" ht="21.75" customHeight="1">
      <c r="A34" s="38" t="s">
        <v>133</v>
      </c>
      <c r="B34" s="41"/>
      <c r="E34" s="48">
        <f>SUM(E32:E33)+E31</f>
        <v>51933685</v>
      </c>
      <c r="G34" s="48">
        <f>SUM(G32:G33)+G31</f>
        <v>148918921</v>
      </c>
    </row>
    <row r="35" spans="1:8" ht="21.75" customHeight="1">
      <c r="A35" s="40"/>
      <c r="B35" s="41"/>
    </row>
    <row r="36" spans="1:8" ht="21.75" customHeight="1">
      <c r="A36" s="13" t="s">
        <v>4</v>
      </c>
      <c r="B36" s="41"/>
    </row>
    <row r="37" spans="1:8" ht="21.75" customHeight="1">
      <c r="A37" s="10" t="s">
        <v>90</v>
      </c>
      <c r="B37" s="11"/>
      <c r="C37" s="11"/>
      <c r="D37" s="33"/>
      <c r="E37" s="33"/>
      <c r="F37" s="33"/>
      <c r="G37" s="33"/>
      <c r="H37" s="11"/>
    </row>
    <row r="38" spans="1:8" ht="21.75" customHeight="1">
      <c r="A38" s="37" t="s">
        <v>60</v>
      </c>
      <c r="B38" s="11"/>
      <c r="C38" s="11"/>
      <c r="D38" s="33"/>
      <c r="E38" s="33"/>
      <c r="F38" s="33"/>
      <c r="G38" s="33"/>
      <c r="H38" s="11"/>
    </row>
    <row r="39" spans="1:8" ht="21.75" customHeight="1">
      <c r="A39" s="10" t="s">
        <v>142</v>
      </c>
      <c r="B39" s="11"/>
      <c r="C39" s="11"/>
      <c r="D39" s="12"/>
      <c r="E39" s="12"/>
      <c r="F39" s="12"/>
    </row>
    <row r="40" spans="1:8" ht="21.75" customHeight="1">
      <c r="A40" s="10"/>
      <c r="B40" s="11"/>
      <c r="C40" s="11"/>
      <c r="D40" s="12"/>
      <c r="E40" s="28"/>
      <c r="F40" s="12"/>
      <c r="G40" s="12"/>
      <c r="H40" s="14" t="s">
        <v>39</v>
      </c>
    </row>
    <row r="41" spans="1:8" ht="21.75" customHeight="1">
      <c r="A41" s="15"/>
      <c r="B41" s="11"/>
      <c r="C41" s="16"/>
      <c r="D41" s="17"/>
      <c r="E41" s="18" t="s">
        <v>141</v>
      </c>
      <c r="F41" s="17"/>
      <c r="G41" s="19">
        <v>2565</v>
      </c>
      <c r="H41" s="20"/>
    </row>
    <row r="42" spans="1:8" ht="21.75" customHeight="1">
      <c r="A42" s="38" t="s">
        <v>61</v>
      </c>
    </row>
    <row r="43" spans="1:8" ht="21.75" customHeight="1">
      <c r="A43" s="40" t="s">
        <v>82</v>
      </c>
      <c r="E43" s="79">
        <v>37515</v>
      </c>
      <c r="F43" s="7"/>
      <c r="G43" s="79">
        <v>46752</v>
      </c>
    </row>
    <row r="44" spans="1:8" ht="21.75" customHeight="1">
      <c r="A44" s="40" t="s">
        <v>78</v>
      </c>
      <c r="E44" s="46">
        <v>-67702851</v>
      </c>
      <c r="F44" s="7"/>
      <c r="G44" s="46">
        <v>-38309225</v>
      </c>
    </row>
    <row r="45" spans="1:8" ht="21.75" customHeight="1">
      <c r="A45" s="40" t="s">
        <v>79</v>
      </c>
      <c r="E45" s="49">
        <v>-7408589</v>
      </c>
      <c r="F45" s="7"/>
      <c r="G45" s="49">
        <v>-25478909</v>
      </c>
    </row>
    <row r="46" spans="1:8" ht="21.75" customHeight="1">
      <c r="A46" s="86" t="s">
        <v>117</v>
      </c>
      <c r="E46" s="49">
        <v>-2420000</v>
      </c>
      <c r="F46" s="7"/>
      <c r="G46" s="49">
        <v>-4202164</v>
      </c>
    </row>
    <row r="47" spans="1:8" ht="21.75" customHeight="1">
      <c r="A47" s="38" t="s">
        <v>134</v>
      </c>
      <c r="E47" s="48">
        <f>SUM(E43:E46)</f>
        <v>-77493925</v>
      </c>
      <c r="G47" s="48">
        <f>SUM(G43:G46)</f>
        <v>-67943546</v>
      </c>
    </row>
    <row r="48" spans="1:8" ht="21.75" customHeight="1">
      <c r="A48" s="38" t="s">
        <v>121</v>
      </c>
      <c r="E48" s="43"/>
      <c r="G48" s="43"/>
    </row>
    <row r="49" spans="1:9" ht="21.75" customHeight="1">
      <c r="A49" s="40" t="s">
        <v>119</v>
      </c>
      <c r="E49" s="43">
        <v>1977886541</v>
      </c>
      <c r="G49" s="43">
        <v>1244300000</v>
      </c>
    </row>
    <row r="50" spans="1:9" ht="21.75" customHeight="1">
      <c r="A50" s="40" t="s">
        <v>124</v>
      </c>
      <c r="E50" s="43">
        <v>-1794821451</v>
      </c>
      <c r="G50" s="43">
        <v>-1244300000</v>
      </c>
    </row>
    <row r="51" spans="1:9" ht="21.75" customHeight="1">
      <c r="A51" s="40" t="s">
        <v>80</v>
      </c>
      <c r="E51" s="43">
        <v>-69968727</v>
      </c>
      <c r="G51" s="43">
        <v>-69947046</v>
      </c>
    </row>
    <row r="52" spans="1:9" s="26" customFormat="1" ht="21.75" customHeight="1">
      <c r="A52" s="86" t="s">
        <v>123</v>
      </c>
      <c r="B52" s="13"/>
      <c r="C52" s="13"/>
      <c r="D52" s="34"/>
      <c r="E52" s="42">
        <v>-65933730</v>
      </c>
      <c r="F52" s="34"/>
      <c r="G52" s="42">
        <v>-53696105</v>
      </c>
      <c r="I52" s="13"/>
    </row>
    <row r="53" spans="1:9" s="26" customFormat="1" ht="21.75" customHeight="1">
      <c r="A53" s="40" t="s">
        <v>81</v>
      </c>
      <c r="B53" s="13"/>
      <c r="C53" s="13"/>
      <c r="D53" s="34"/>
      <c r="E53" s="43">
        <v>-8291780</v>
      </c>
      <c r="F53" s="34"/>
      <c r="G53" s="43">
        <v>-6497863</v>
      </c>
      <c r="I53" s="13"/>
    </row>
    <row r="54" spans="1:9" s="26" customFormat="1" ht="21.75" customHeight="1">
      <c r="A54" s="38" t="s">
        <v>150</v>
      </c>
      <c r="B54" s="13"/>
      <c r="C54" s="13"/>
      <c r="D54" s="34"/>
      <c r="E54" s="48">
        <f>SUM(E49:E53)</f>
        <v>38870853</v>
      </c>
      <c r="F54" s="34"/>
      <c r="G54" s="48">
        <f>SUM(G49:G53)</f>
        <v>-130141014</v>
      </c>
      <c r="I54" s="13"/>
    </row>
    <row r="55" spans="1:9" s="26" customFormat="1" ht="21.75" customHeight="1">
      <c r="A55" s="38" t="s">
        <v>135</v>
      </c>
      <c r="B55" s="13"/>
      <c r="C55" s="13"/>
      <c r="D55" s="34"/>
      <c r="E55" s="43">
        <f>SUM(E34,E47,E54)</f>
        <v>13310613</v>
      </c>
      <c r="F55" s="34"/>
      <c r="G55" s="43">
        <f>SUM(G34,G47,G54)</f>
        <v>-49165639</v>
      </c>
      <c r="I55" s="13"/>
    </row>
    <row r="56" spans="1:9" s="26" customFormat="1" ht="21.75" customHeight="1">
      <c r="A56" s="40" t="s">
        <v>63</v>
      </c>
      <c r="B56" s="13"/>
      <c r="C56" s="13"/>
      <c r="D56" s="34"/>
      <c r="E56" s="47">
        <f>BS!G8</f>
        <v>50277436</v>
      </c>
      <c r="F56" s="34"/>
      <c r="G56" s="47">
        <v>99443075</v>
      </c>
      <c r="I56" s="13"/>
    </row>
    <row r="57" spans="1:9" s="26" customFormat="1" ht="21.75" customHeight="1" thickBot="1">
      <c r="A57" s="38" t="s">
        <v>64</v>
      </c>
      <c r="B57" s="13"/>
      <c r="C57" s="13"/>
      <c r="D57" s="34"/>
      <c r="E57" s="50">
        <f>SUM(E55:E56)</f>
        <v>63588049</v>
      </c>
      <c r="F57" s="34"/>
      <c r="G57" s="50">
        <f>SUM(G55:G56)</f>
        <v>50277436</v>
      </c>
      <c r="I57" s="13"/>
    </row>
    <row r="58" spans="1:9" s="26" customFormat="1" ht="21.75" customHeight="1" thickTop="1">
      <c r="A58" s="40"/>
      <c r="B58" s="13"/>
      <c r="C58" s="13"/>
      <c r="D58" s="34"/>
      <c r="E58" s="43">
        <f>E57-BS!E8</f>
        <v>0</v>
      </c>
      <c r="F58" s="34"/>
      <c r="G58" s="43"/>
      <c r="I58" s="13"/>
    </row>
    <row r="59" spans="1:9" s="26" customFormat="1" ht="21.75" customHeight="1">
      <c r="A59" s="38" t="s">
        <v>103</v>
      </c>
      <c r="B59" s="13"/>
      <c r="C59" s="13"/>
      <c r="D59" s="34"/>
      <c r="E59" s="43"/>
      <c r="F59" s="34"/>
      <c r="G59" s="43"/>
      <c r="I59" s="13"/>
    </row>
    <row r="60" spans="1:9" s="26" customFormat="1" ht="21.75" customHeight="1">
      <c r="A60" s="40" t="s">
        <v>104</v>
      </c>
      <c r="B60" s="13"/>
      <c r="C60" s="13"/>
      <c r="D60" s="34"/>
      <c r="E60" s="43"/>
      <c r="F60" s="34"/>
      <c r="G60" s="43"/>
      <c r="I60" s="13"/>
    </row>
    <row r="61" spans="1:9" s="26" customFormat="1" ht="21.75" customHeight="1">
      <c r="A61" s="86" t="s">
        <v>118</v>
      </c>
      <c r="B61" s="13"/>
      <c r="C61" s="13"/>
      <c r="D61" s="34"/>
      <c r="E61" s="80">
        <v>1001090</v>
      </c>
      <c r="F61" s="34"/>
      <c r="G61" s="80">
        <v>9311281</v>
      </c>
      <c r="I61" s="13"/>
    </row>
    <row r="62" spans="1:9" s="26" customFormat="1" ht="21.75" customHeight="1">
      <c r="A62" s="86" t="s">
        <v>120</v>
      </c>
      <c r="B62" s="13"/>
      <c r="C62" s="13"/>
      <c r="D62" s="34"/>
      <c r="E62" s="80">
        <v>2681786</v>
      </c>
      <c r="F62" s="34"/>
      <c r="G62" s="80">
        <v>29300</v>
      </c>
      <c r="I62" s="13"/>
    </row>
    <row r="63" spans="1:9" s="26" customFormat="1" ht="21.75" customHeight="1">
      <c r="A63" s="86" t="s">
        <v>136</v>
      </c>
      <c r="B63" s="13"/>
      <c r="C63" s="13"/>
      <c r="D63" s="34"/>
      <c r="E63" s="80">
        <v>0</v>
      </c>
      <c r="F63" s="34"/>
      <c r="G63" s="80">
        <v>2450000</v>
      </c>
      <c r="I63" s="13"/>
    </row>
    <row r="64" spans="1:9" s="26" customFormat="1" ht="21.75" customHeight="1">
      <c r="A64" s="86" t="s">
        <v>139</v>
      </c>
      <c r="B64" s="13"/>
      <c r="C64" s="13"/>
      <c r="D64" s="34"/>
      <c r="E64" s="80">
        <v>76994137</v>
      </c>
      <c r="F64" s="34"/>
      <c r="G64" s="80">
        <v>50741879</v>
      </c>
      <c r="I64" s="13"/>
    </row>
    <row r="65" spans="1:9" s="26" customFormat="1" ht="21.75" customHeight="1">
      <c r="A65" s="40" t="s">
        <v>108</v>
      </c>
      <c r="B65" s="13"/>
      <c r="C65" s="13"/>
      <c r="D65" s="34"/>
      <c r="E65" s="80">
        <v>1733715</v>
      </c>
      <c r="F65" s="34"/>
      <c r="G65" s="80">
        <v>2713702</v>
      </c>
      <c r="I65" s="13"/>
    </row>
    <row r="66" spans="1:9" s="26" customFormat="1" ht="21.75" customHeight="1">
      <c r="A66" s="40" t="s">
        <v>137</v>
      </c>
      <c r="B66" s="13"/>
      <c r="C66" s="13"/>
      <c r="D66" s="34"/>
      <c r="E66" s="80">
        <v>0</v>
      </c>
      <c r="F66" s="34"/>
      <c r="G66" s="80">
        <v>197595</v>
      </c>
      <c r="I66" s="13"/>
    </row>
    <row r="67" spans="1:9" s="26" customFormat="1" ht="21.75" customHeight="1">
      <c r="A67" s="40"/>
      <c r="B67" s="13"/>
      <c r="C67" s="13"/>
      <c r="D67" s="34"/>
      <c r="E67" s="43"/>
      <c r="F67" s="34"/>
      <c r="G67" s="43"/>
      <c r="I67" s="13"/>
    </row>
    <row r="68" spans="1:9" s="26" customFormat="1" ht="21.75" customHeight="1">
      <c r="A68" s="13" t="s">
        <v>4</v>
      </c>
      <c r="B68" s="13"/>
      <c r="C68" s="13"/>
      <c r="D68" s="34"/>
      <c r="E68" s="34"/>
      <c r="F68" s="34"/>
      <c r="G68" s="34"/>
      <c r="I68" s="13"/>
    </row>
  </sheetData>
  <printOptions horizontalCentered="1" gridLinesSet="0"/>
  <pageMargins left="0.98425196850393704" right="0.55118110236220474" top="0.59055118110236227" bottom="0" header="0.19685039370078741" footer="0.19685039370078741"/>
  <pageSetup paperSize="9" scale="90" fitToHeight="0" orientation="portrait" r:id="rId1"/>
  <headerFooter alignWithMargins="0"/>
  <rowBreaks count="1" manualBreakCount="1">
    <brk id="3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2.75"/>
  <sheetData/>
  <pageMargins left="0.7" right="0.7" top="0.75" bottom="0.75" header="0.3" footer="0.3"/>
  <pageSetup paperSize="9" orientation="portrait" r:id="rId1"/>
</worksheet>
</file>

<file path=docProps/CustomMKOP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KProdID">
    <vt:lpwstr>ZMOutlook</vt:lpwstr>
  </property>
  <property fmtid="{D5CDD505-2E9C-101B-9397-08002B2CF9AE}" pid="3" name="SizeBefore">
    <vt:lpwstr>41013</vt:lpwstr>
  </property>
  <property fmtid="{D5CDD505-2E9C-101B-9397-08002B2CF9AE}" pid="4" name="OptimizationTime">
    <vt:lpwstr>20240215_1548</vt:lpwstr>
  </property>
</Properties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BS</vt:lpstr>
      <vt:lpstr>PL</vt:lpstr>
      <vt:lpstr>CE</vt:lpstr>
      <vt:lpstr>CF</vt:lpstr>
      <vt:lpstr>CE!Print_Area</vt:lpstr>
      <vt:lpstr>CF!Print_Area</vt:lpstr>
      <vt:lpstr>PL!Print_Area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Danita Sirabowornkit</cp:lastModifiedBy>
  <cp:lastPrinted>2024-02-15T06:16:15Z</cp:lastPrinted>
  <dcterms:created xsi:type="dcterms:W3CDTF">1999-07-16T06:31:12Z</dcterms:created>
  <dcterms:modified xsi:type="dcterms:W3CDTF">2024-02-15T06:16:17Z</dcterms:modified>
</cp:coreProperties>
</file>