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ate1904="1" backupFile="1" codeName="ThisWorkbook"/>
  <mc:AlternateContent xmlns:mc="http://schemas.openxmlformats.org/markup-compatibility/2006">
    <mc:Choice Requires="x15">
      <x15ac:absPath xmlns:x15ac="http://schemas.microsoft.com/office/spreadsheetml/2010/11/ac" url="G:\L\L_S P V I\2021\Q3'2021\SPVI\"/>
    </mc:Choice>
  </mc:AlternateContent>
  <xr:revisionPtr revIDLastSave="0" documentId="8_{E6CF2DC9-CAD0-4BD3-9452-FD89259AC3E3}" xr6:coauthVersionLast="46" xr6:coauthVersionMax="46" xr10:uidLastSave="{00000000-0000-0000-0000-000000000000}"/>
  <bookViews>
    <workbookView xWindow="-120" yWindow="-120" windowWidth="20730" windowHeight="11160" firstSheet="2" activeTab="2"/>
  </bookViews>
  <sheets>
    <sheet name="000000" sheetId="1" state="veryHidden" r:id="rId1"/>
    <sheet name="pldt" sheetId="2" state="veryHidden" r:id=""/>
    <sheet name="BS (2)" sheetId="21" r:id="rId2"/>
    <sheet name="BS&amp;PL" sheetId="3" r:id="rId3"/>
    <sheet name="ce (2)" sheetId="20" r:id="rId4"/>
    <sheet name="000" sheetId="4" state="veryHidden" r:id="rId5"/>
    <sheet name="BMV" sheetId="18" state="veryHidden" r:id=""/>
  </sheets>
  <definedNames>
    <definedName name="_xlnm.Print_Area" localSheetId="2">'BS (2)'!$A$1:$G$64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9" i="3" l="1"/>
  <c r="E120" i="3"/>
  <c r="E52" i="3"/>
  <c r="E46" i="3"/>
  <c r="E53" i="3"/>
  <c r="E55" i="3"/>
  <c r="E18" i="3"/>
  <c r="E12" i="3"/>
  <c r="E40" i="21"/>
  <c r="E14" i="21"/>
  <c r="G52" i="3"/>
  <c r="G46" i="3"/>
  <c r="G53" i="3"/>
  <c r="G55" i="3"/>
  <c r="G57" i="3"/>
  <c r="G12" i="3"/>
  <c r="D17" i="20"/>
  <c r="L15" i="20"/>
  <c r="G18" i="3"/>
  <c r="G127" i="3"/>
  <c r="E127" i="3"/>
  <c r="E51" i="21"/>
  <c r="G120" i="3"/>
  <c r="G40" i="21"/>
  <c r="G44" i="21"/>
  <c r="L10" i="20"/>
  <c r="G21" i="21"/>
  <c r="E21" i="21"/>
  <c r="E22" i="21"/>
  <c r="E44" i="21"/>
  <c r="E45" i="21"/>
  <c r="G52" i="21"/>
  <c r="G51" i="21"/>
  <c r="G55" i="21"/>
  <c r="G54" i="21"/>
  <c r="G56" i="21"/>
  <c r="G57" i="21"/>
  <c r="G58" i="21"/>
  <c r="G14" i="21"/>
  <c r="G22" i="21"/>
  <c r="L14" i="20"/>
  <c r="H12" i="20"/>
  <c r="F12" i="20"/>
  <c r="D12" i="20"/>
  <c r="L9" i="20"/>
  <c r="F17" i="20"/>
  <c r="E52" i="21"/>
  <c r="H17" i="20"/>
  <c r="E54" i="21"/>
  <c r="G45" i="21"/>
  <c r="G19" i="3"/>
  <c r="G21" i="3"/>
  <c r="G23" i="3"/>
  <c r="G27" i="3"/>
  <c r="G30" i="3"/>
  <c r="G76" i="3"/>
  <c r="G91" i="3"/>
  <c r="G100" i="3"/>
  <c r="G104" i="3"/>
  <c r="G128" i="3"/>
  <c r="G130" i="3"/>
  <c r="G61" i="3"/>
  <c r="G64" i="3"/>
  <c r="J11" i="20"/>
  <c r="L11" i="20"/>
  <c r="L12" i="20"/>
  <c r="J12" i="20"/>
  <c r="E57" i="3"/>
  <c r="E76" i="3"/>
  <c r="E91" i="3"/>
  <c r="E100" i="3"/>
  <c r="E104" i="3"/>
  <c r="E128" i="3"/>
  <c r="E130" i="3"/>
  <c r="E131" i="3"/>
  <c r="E61" i="3"/>
  <c r="E64" i="3"/>
  <c r="J16" i="20"/>
  <c r="L16" i="20"/>
  <c r="L17" i="20"/>
  <c r="J17" i="20"/>
  <c r="E55" i="21"/>
  <c r="E56" i="21"/>
  <c r="E57" i="21"/>
  <c r="E58" i="21"/>
  <c r="E19" i="3"/>
  <c r="E21" i="3"/>
  <c r="E23" i="3"/>
  <c r="E27" i="3"/>
  <c r="E30" i="3"/>
</calcChain>
</file>

<file path=xl/sharedStrings.xml><?xml version="1.0" encoding="utf-8"?>
<sst xmlns="http://schemas.openxmlformats.org/spreadsheetml/2006/main" count="218" uniqueCount="154">
  <si>
    <t>สินทรัพย์</t>
  </si>
  <si>
    <t>สินทรัพย์หมุนเวียน</t>
  </si>
  <si>
    <t>รวมสินทรัพย์หมุนเวียน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</si>
  <si>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</si>
  <si>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</si>
  <si>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หนี้สินหมุนเวียน</t>
  </si>
  <si>
    <t>รวมหนี้สินหมุนเวียน</t>
  </si>
  <si>
    <t>ส่วนของผู้ถือหุ้น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</si>
  <si>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</si>
  <si>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</si>
  <si>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</si>
  <si>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สินทรัพย์ไม่หมุนเวียน</t>
  </si>
  <si>
    <t>รวมสินทรัพย์ไม่หมุนเวียน</t>
  </si>
  <si>
    <t>งบแสดงการเปลี่ยนแปลงส่วนของผู้ถือหุ้น</t>
  </si>
  <si>
    <t>ยังไม่ได้จัดสรร</t>
  </si>
  <si>
    <t>ทุนเรือนหุ้น</t>
  </si>
  <si>
    <t>ชำระแล้ว</t>
  </si>
  <si>
    <t>ที่ออกและ</t>
  </si>
  <si>
    <t>เงินสดและรายการเทียบเท่าเงินสด</t>
  </si>
  <si>
    <t>สินทรัพย์หมุนเวียนอื่น</t>
  </si>
  <si>
    <t>หนี้สินและส่วนของผู้ถือหุ้น</t>
  </si>
  <si>
    <t>หนี้สินหมุนเวียนอื่น</t>
  </si>
  <si>
    <t>รายได้</t>
  </si>
  <si>
    <t>รวมรายได้</t>
  </si>
  <si>
    <t>ค่าใช้จ่าย</t>
  </si>
  <si>
    <t>รวมค่าใช้จ่าย</t>
  </si>
  <si>
    <t>รายได้อื่น</t>
  </si>
  <si>
    <t>ค่าใช้จ่ายในการบริหาร</t>
  </si>
  <si>
    <t>ค่าใช้จ่ายทางการเงิน</t>
  </si>
  <si>
    <t>งบแสดงฐานะการเงิน</t>
  </si>
  <si>
    <t>งบแสดงฐานะการเงิน (ต่อ)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</si>
  <si>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</si>
  <si>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</si>
  <si>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</si>
  <si>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</si>
  <si>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หมายเหตุ</t>
  </si>
  <si>
    <t>ลูกหนี้การค้าและลูกหนี้อื่น</t>
  </si>
  <si>
    <t>สินค้าคงเหลือ</t>
  </si>
  <si>
    <t>อุปกรณ์</t>
  </si>
  <si>
    <t>เจ้าหนี้การค้าและเจ้าหนี้อื่น</t>
  </si>
  <si>
    <t>รายได้จากการขาย</t>
  </si>
  <si>
    <t>ต้นทุนขาย</t>
  </si>
  <si>
    <t>รวม</t>
  </si>
  <si>
    <t>สินทรัพย์ไม่หมุนเวียนอื่น</t>
  </si>
  <si>
    <t>งบกระแสเงินสด</t>
  </si>
  <si>
    <t>กระแสเงินสดจากกิจกรรมดำเนินงาน</t>
  </si>
  <si>
    <t xml:space="preserve">   ค่าเสื่อมราคาและค่าตัดจำหน่าย</t>
  </si>
  <si>
    <t>กำไรจากการดำเนินงานก่อนการเปลี่ยนแปลงใน</t>
  </si>
  <si>
    <t xml:space="preserve">   สินทรัพย์และหนี้สินดำเนินงาน</t>
  </si>
  <si>
    <t xml:space="preserve">   ลูกหนี้การค้าและลูกหนี้อื่น</t>
  </si>
  <si>
    <t xml:space="preserve">   สินทรัพย์หมุนเวียนอื่น</t>
  </si>
  <si>
    <t xml:space="preserve">   สินทรัพย์ไม่หมุนเวียนอื่น</t>
  </si>
  <si>
    <t xml:space="preserve">   เจ้าหนี้การค้าและเจ้าหนี้อื่น</t>
  </si>
  <si>
    <t xml:space="preserve">   หนี้สินหมุนเวียนอื่น</t>
  </si>
  <si>
    <t>จ่ายภาษีเงินได้</t>
  </si>
  <si>
    <t>งบกระแสเงินสด (ต่อ)</t>
  </si>
  <si>
    <t>กระแสเงินสดจากกิจกรรมลงทุน</t>
  </si>
  <si>
    <t>กระแสเงินสดจากกิจกรรมจัดหาเงิน</t>
  </si>
  <si>
    <t>รายได้จากการบริการ</t>
  </si>
  <si>
    <t>ต้นทุนบริการ</t>
  </si>
  <si>
    <t xml:space="preserve">   จากกิจกรรมดำเนินงาน:</t>
  </si>
  <si>
    <t>สินทรัพย์ดำเนินงาน(เพิ่มขึ้น)ลดลง:</t>
  </si>
  <si>
    <t>หนี้สินดำเนินงานเพิ่มขึ้น(ลดลง):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</si>
  <si>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</si>
  <si>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</si>
  <si>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</si>
  <si>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ซื้ออุปกรณ์</t>
  </si>
  <si>
    <t>สินทรัพย์ไม่มีตัวตนเพิ่มขึ้น</t>
  </si>
  <si>
    <t>จำนวนหุ้นสามัญถัวเฉลี่ยถ่วงน้ำหนัก (หุ้น)</t>
  </si>
  <si>
    <t>งบกำไรขาดทุนเบ็ดเสร็จ</t>
  </si>
  <si>
    <t>กำไรขาดทุน</t>
  </si>
  <si>
    <t>สำรองตามกฎหมาย</t>
  </si>
  <si>
    <t>จัดสรรแล้ว -</t>
  </si>
  <si>
    <t xml:space="preserve">บริษัท เอส พี วี ไอ จำกัด (มหาชน) </t>
  </si>
  <si>
    <t>สินทรัพย์ภาษีเงินได้รอตัดบัญชี</t>
  </si>
  <si>
    <t xml:space="preserve">   ทุนจดทะเบียน</t>
  </si>
  <si>
    <t xml:space="preserve">       หุ้นสามัญ 400,000,000 หุ้น มูลค่าหุ้นละ 0.50 บาท</t>
  </si>
  <si>
    <t xml:space="preserve">   ทุนออกจำหน่ายและชำระเต็มมูลค่าแล้ว</t>
  </si>
  <si>
    <t>ส่วนเกินมูลค่าหุ้นสามัญ</t>
  </si>
  <si>
    <t>ส่วนเกิน</t>
  </si>
  <si>
    <t>มูลค่าหุ้นสามัญ</t>
  </si>
  <si>
    <t>เงินปันผลค้างจ่าย</t>
  </si>
  <si>
    <t>ข้อมูลกระแสเงินสดเปิดเผยเพิ่มเติม</t>
  </si>
  <si>
    <t>รายการที่ไม่เกี่ยวข้องกับเงินสด</t>
  </si>
  <si>
    <t>สินทรัพย์ไม่มีตัวตน</t>
  </si>
  <si>
    <t>(หน่วย: พันบาท)</t>
  </si>
  <si>
    <t>(ยังไม่ได้ตรวจสอบ แต่สอบทานแล้ว)</t>
  </si>
  <si>
    <t>(ยังไม่ได้ตรวจสอบ</t>
  </si>
  <si>
    <t>(ตรวจสอบแล้ว)</t>
  </si>
  <si>
    <t>แต่สอบทานแล้ว)</t>
  </si>
  <si>
    <t>(หน่วย: พันบาท ยกเว้นกำไรต่อหุ้นแสดงเป็นบาท)</t>
  </si>
  <si>
    <t>กำไรขาดทุนเบ็ดเสร็จอื่นสำหรับงวด</t>
  </si>
  <si>
    <t>กำไรขาดทุนเบ็ดเสร็จรวมสำหรับงวด</t>
  </si>
  <si>
    <t>เงินสดและรายการเทียบเท่าเงินสดต้นงวด</t>
  </si>
  <si>
    <t xml:space="preserve">เงินสดและรายการเทียบเท่าเงินสดปลายงวด  </t>
  </si>
  <si>
    <t xml:space="preserve">กำไรขาดทุนเบ็ดเสร็จรวมสำหรับงวด </t>
  </si>
  <si>
    <t>ภาษีเงินได้ค้างจ่าย</t>
  </si>
  <si>
    <t xml:space="preserve">   สำรองผลประโยชน์ระยะยาวของพนักงาน</t>
  </si>
  <si>
    <t>กำไรก่อนค่าใช้จ่ายภาษีเงินได้</t>
  </si>
  <si>
    <t>กำไรสำหรับงวด</t>
  </si>
  <si>
    <t>กำไรต่อหุ้นขั้นพื้นฐาน</t>
  </si>
  <si>
    <t>กำไร</t>
  </si>
  <si>
    <t>เงินสดสุทธิใช้ไปในกิจกรรมจัดหาเงิน</t>
  </si>
  <si>
    <t xml:space="preserve">   ค่าใช้จ่ายดอกเบี้ย</t>
  </si>
  <si>
    <t xml:space="preserve">   โอนสินค้าคงเหลือเป็นอุปกรณ์</t>
  </si>
  <si>
    <t>ค่าใช้จ่ายภาษีเงินได้</t>
  </si>
  <si>
    <t>กำไรก่อนภาษี</t>
  </si>
  <si>
    <t xml:space="preserve">รายการปรับกระทบกำไรก่อนภาษีเป็นเงินสดรับ(จ่าย) </t>
  </si>
  <si>
    <t>ค่าใช้จ่ายในการขายและจัดจำหน่าย</t>
  </si>
  <si>
    <t>ยอดคงเหลือ ณ วันที่ 1 มกราคม 2563</t>
  </si>
  <si>
    <t>สินทรัพย์สิทธิการใช้</t>
  </si>
  <si>
    <t>ส่วนของหนี้สินตามสัญญาเช่าที่ถึงกำหนดชำระภายในหนึ่งปี</t>
  </si>
  <si>
    <t>หนี้สินตามสัญญาเช่า - สุทธิที่ถึงกำหนดชำระภายในหนึ่งปี</t>
  </si>
  <si>
    <t>เงินสดจ่ายสินทรัพย์สิทธิการใช้</t>
  </si>
  <si>
    <t xml:space="preserve">   การปรับลดสินค้าเป็นมูลค่าสุทธิที่จะได้รับ</t>
  </si>
  <si>
    <t>สินทรัพย์ทางการเงินหมุนเวียนอื่นลดลง</t>
  </si>
  <si>
    <t xml:space="preserve">   กำไรจากการจำหน่ายเงินลงทุนในกองทุนเปิด</t>
  </si>
  <si>
    <t>รับคืนภาษีเงินได้ถูกหัก ณ ที่จ่าย</t>
  </si>
  <si>
    <t>2564</t>
  </si>
  <si>
    <t>ยอดคงเหลือ ณ วันที่ 1 มกราคม 2564</t>
  </si>
  <si>
    <t>31 ธันวาคม 2563</t>
  </si>
  <si>
    <t>เงินกู้ยืมระยะสั้นจากสถาบันการเงิน</t>
  </si>
  <si>
    <t xml:space="preserve">   การลดค่าเช่าตามสัญญาจากผู้ให้เช่า</t>
  </si>
  <si>
    <t>เงินกู้ยืมระยะสั้นจากสถาบันการเงินเพิ่มขึ้น</t>
  </si>
  <si>
    <t>ชำระคืนเงินกู้ยืมระยะสั้นจากสถาบันการเงิน</t>
  </si>
  <si>
    <t>จ่ายดอกเบี้ย</t>
  </si>
  <si>
    <t>เงินสดสุทธิจาก(ใช้ไปใน)กิจกรรมลงทุน</t>
  </si>
  <si>
    <t>เงินสดสุทธิจากกิจกรรมดำเนินงาน</t>
  </si>
  <si>
    <t>เงินสดจากกิจกรรมดำเนินงาน</t>
  </si>
  <si>
    <t>ชำระคืนเงินต้นของหนี้สินตามสัญญาเช่า</t>
  </si>
  <si>
    <t>3, 5</t>
  </si>
  <si>
    <t>3, 11</t>
  </si>
  <si>
    <t>เงินปันผลจ่าย (หมายเหตุ 15)</t>
  </si>
  <si>
    <t>เงินสดและรายการเทียบเท่าเงินสดเพิ่มขึ้นสุทธิ</t>
  </si>
  <si>
    <t>กำไรจากการดำเนินงาน</t>
  </si>
  <si>
    <t xml:space="preserve">   เจ้าหนี้จากการซื้ออุปกรณ์</t>
  </si>
  <si>
    <t>ดอกเบี้ยรับ</t>
  </si>
  <si>
    <t xml:space="preserve">   ดอกเบี้ยรับ</t>
  </si>
  <si>
    <t xml:space="preserve">   โอนกลับค่าเผื่อการด้อยค่าของอุปกรณ์</t>
  </si>
  <si>
    <t>เงินปันผลจ่าย</t>
  </si>
  <si>
    <t xml:space="preserve">   ค่าเผื่อผลขาดทุนด้านเครดิตที่คาดว่าจะเกิดขึ้น(โอนกลับ)</t>
  </si>
  <si>
    <t>เงินสดรับจากการจำหน่ายอุปกรณ์</t>
  </si>
  <si>
    <t xml:space="preserve">   สินทรัพย์สิทธิการใช้เพิ่มขึ้น</t>
  </si>
  <si>
    <t xml:space="preserve">   โอนกลับค่าเผื่อจากการด้อยค่าเงินมัดจำจากสัญญาเช่า</t>
  </si>
  <si>
    <t xml:space="preserve">   ขาดทุน(กำไร)จากการจำหน่ายอุปกรณ์</t>
  </si>
  <si>
    <t>ยอดคงเหลือ ณ วันที่ 30 กันยายน 2563</t>
  </si>
  <si>
    <t>ยอดคงเหลือ ณ วันที่ 30 กันยายน 2564</t>
  </si>
  <si>
    <t>สำหรับงวดสามเดือนสิ้นสุดวันที่ 30 กันยายน 2564</t>
  </si>
  <si>
    <t>ณ วันที่ 30 กันยายน 2564</t>
  </si>
  <si>
    <t>30 กันยายน 2564</t>
  </si>
  <si>
    <t>สำหรับงวดเก้าเดือนสิ้นสุดวันที่ 30 กันยายน 2564</t>
  </si>
  <si>
    <t>สินทรัพย์ทางการเงินไม่หมุนเวียนอื่นลดลง</t>
  </si>
  <si>
    <t xml:space="preserve">   เจ้าหนี้จากการซื้อสินทรัพย์ไม่มีตัวตน</t>
  </si>
  <si>
    <t xml:space="preserve">   สินค้าคงเหลือ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</si>
</sst>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87" formatCode="0.0%"/>
    <numFmt numFmtId="188" formatCode="dd\-mmm\-yy_)"/>
    <numFmt numFmtId="189" formatCode="0.00_)"/>
    <numFmt numFmtId="190" formatCode="#,##0.00\ &quot;F&quot;;\-#,##0.00\ &quot;F&quot;"/>
    <numFmt numFmtId="213" formatCode="#,##0_ ;[Red]\-#,##0\ "/>
  </numFmts>
  <fonts count="15">
    <font>
      <sz val="10"/>
      <name val="ApFont"/>
    </font>
    <font>
      <sz val="10"/>
      <name val="ApFont"/>
    </font>
    <font>
      <sz val="14"/>
      <name val="Angsana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5"/>
      <name val="Angsana New"/>
      <family val="1"/>
    </font>
    <font>
      <sz val="15"/>
      <name val="Angsana New"/>
      <family val="1"/>
    </font>
    <font>
      <sz val="15"/>
      <color indexed="8"/>
      <name val="Angsana New"/>
      <family val="1"/>
    </font>
    <font>
      <u/>
      <sz val="15"/>
      <name val="Angsana New"/>
      <family val="1"/>
    </font>
    <font>
      <u/>
      <sz val="15"/>
      <color indexed="8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" fontId="1" fillId="0" borderId="0" applyFont="0" applyFill="0" applyBorder="0" applyAlignment="0" applyProtection="0"/>
    <xf numFmtId="190" fontId="2" fillId="0" borderId="0"/>
    <xf numFmtId="188" fontId="2" fillId="0" borderId="0"/>
    <xf numFmtId="187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8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0" fontId="3" fillId="0" borderId="0" applyFont="0" applyFill="0" applyBorder="0" applyAlignment="0" applyProtection="0"/>
    <xf numFmtId="1" fontId="3" fillId="0" borderId="2" applyNumberFormat="0" applyFill="0" applyAlignment="0" applyProtection="0">
      <alignment horizontal="center" vertical="center"/>
    </xf>
  </cellStyleXfs>
  <cellXfs count="104">
    <xf numFmtId="0" fontId="0" fillId="0" borderId="0" xfId="0"/>
    <xf numFmtId="41" fontId="9" fillId="0" borderId="0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9" fillId="0" borderId="0" xfId="0" applyNumberFormat="1" applyFont="1" applyFill="1" applyAlignment="1"/>
    <xf numFmtId="41" fontId="9" fillId="0" borderId="4" xfId="0" applyNumberFormat="1" applyFont="1" applyFill="1" applyBorder="1" applyAlignment="1"/>
    <xf numFmtId="41" fontId="9" fillId="0" borderId="5" xfId="0" applyNumberFormat="1" applyFont="1" applyFill="1" applyBorder="1" applyAlignment="1"/>
    <xf numFmtId="41" fontId="9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/>
    <xf numFmtId="41" fontId="8" fillId="0" borderId="4" xfId="0" applyNumberFormat="1" applyFont="1" applyFill="1" applyBorder="1" applyAlignment="1"/>
    <xf numFmtId="41" fontId="8" fillId="0" borderId="3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Continuous"/>
    </xf>
    <xf numFmtId="41" fontId="9" fillId="0" borderId="0" xfId="0" applyNumberFormat="1" applyFont="1" applyFill="1" applyBorder="1" applyAlignment="1">
      <alignment horizontal="centerContinuous"/>
    </xf>
    <xf numFmtId="0" fontId="8" fillId="0" borderId="0" xfId="0" applyFont="1" applyFill="1" applyAlignment="1"/>
    <xf numFmtId="41" fontId="9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37" fontId="9" fillId="0" borderId="0" xfId="0" quotePrefix="1" applyNumberFormat="1" applyFont="1" applyFill="1" applyBorder="1" applyAlignment="1">
      <alignment horizontal="center"/>
    </xf>
    <xf numFmtId="37" fontId="11" fillId="0" borderId="0" xfId="0" quotePrefix="1" applyNumberFormat="1" applyFont="1" applyFill="1" applyBorder="1" applyAlignment="1">
      <alignment horizontal="center"/>
    </xf>
    <xf numFmtId="0" fontId="11" fillId="0" borderId="0" xfId="1" quotePrefix="1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1" fontId="8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Continuous"/>
    </xf>
    <xf numFmtId="41" fontId="9" fillId="0" borderId="0" xfId="0" applyNumberFormat="1" applyFont="1" applyFill="1" applyBorder="1" applyAlignment="1">
      <alignment horizontal="center"/>
    </xf>
    <xf numFmtId="213" fontId="9" fillId="0" borderId="0" xfId="0" applyNumberFormat="1" applyFont="1" applyFill="1" applyBorder="1" applyAlignment="1"/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37" fontId="8" fillId="0" borderId="0" xfId="0" applyNumberFormat="1" applyFont="1" applyFill="1" applyBorder="1" applyAlignment="1">
      <alignment horizontal="centerContinuous"/>
    </xf>
    <xf numFmtId="37" fontId="8" fillId="0" borderId="0" xfId="0" applyNumberFormat="1" applyFont="1" applyFill="1" applyBorder="1" applyAlignment="1"/>
    <xf numFmtId="41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37" fontId="8" fillId="0" borderId="5" xfId="0" applyNumberFormat="1" applyFont="1" applyFill="1" applyBorder="1" applyAlignment="1"/>
    <xf numFmtId="40" fontId="7" fillId="0" borderId="0" xfId="0" applyNumberFormat="1" applyFont="1" applyFill="1" applyAlignment="1">
      <alignment horizontal="left"/>
    </xf>
    <xf numFmtId="40" fontId="7" fillId="0" borderId="0" xfId="0" applyNumberFormat="1" applyFont="1" applyFill="1" applyAlignment="1"/>
    <xf numFmtId="1" fontId="7" fillId="0" borderId="0" xfId="0" applyNumberFormat="1" applyFont="1" applyFill="1" applyAlignment="1"/>
    <xf numFmtId="40" fontId="8" fillId="0" borderId="0" xfId="0" applyNumberFormat="1" applyFont="1" applyFill="1" applyAlignment="1"/>
    <xf numFmtId="1" fontId="8" fillId="0" borderId="0" xfId="0" applyNumberFormat="1" applyFont="1" applyFill="1" applyAlignment="1"/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/>
    <xf numFmtId="41" fontId="8" fillId="0" borderId="0" xfId="1" applyNumberFormat="1" applyFont="1" applyFill="1" applyBorder="1" applyAlignment="1">
      <alignment horizontal="right"/>
    </xf>
    <xf numFmtId="41" fontId="8" fillId="0" borderId="4" xfId="1" applyNumberFormat="1" applyFont="1" applyFill="1" applyBorder="1" applyAlignment="1"/>
    <xf numFmtId="41" fontId="8" fillId="0" borderId="3" xfId="1" applyNumberFormat="1" applyFont="1" applyFill="1" applyBorder="1" applyAlignment="1"/>
    <xf numFmtId="41" fontId="8" fillId="0" borderId="0" xfId="1" applyNumberFormat="1" applyFont="1" applyFill="1" applyAlignment="1">
      <alignment horizontal="center"/>
    </xf>
    <xf numFmtId="41" fontId="8" fillId="0" borderId="7" xfId="1" applyNumberFormat="1" applyFont="1" applyFill="1" applyBorder="1" applyAlignment="1"/>
    <xf numFmtId="41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213" fontId="13" fillId="0" borderId="0" xfId="0" applyNumberFormat="1" applyFont="1" applyFill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37" fontId="12" fillId="0" borderId="0" xfId="0" applyNumberFormat="1" applyFont="1" applyFill="1" applyAlignment="1">
      <alignment horizontal="center"/>
    </xf>
    <xf numFmtId="38" fontId="8" fillId="0" borderId="0" xfId="0" applyNumberFormat="1" applyFont="1" applyFill="1" applyAlignment="1">
      <alignment horizontal="left"/>
    </xf>
    <xf numFmtId="38" fontId="7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right"/>
    </xf>
    <xf numFmtId="37" fontId="9" fillId="0" borderId="4" xfId="0" quotePrefix="1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41" fontId="8" fillId="0" borderId="5" xfId="0" applyNumberFormat="1" applyFont="1" applyBorder="1" applyAlignment="1"/>
    <xf numFmtId="41" fontId="8" fillId="0" borderId="4" xfId="0" applyNumberFormat="1" applyFont="1" applyBorder="1" applyAlignment="1"/>
    <xf numFmtId="41" fontId="8" fillId="0" borderId="8" xfId="0" applyNumberFormat="1" applyFont="1" applyFill="1" applyBorder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 applyAlignment="1"/>
    <xf numFmtId="41" fontId="8" fillId="0" borderId="0" xfId="0" applyNumberFormat="1" applyFont="1" applyBorder="1" applyAlignment="1">
      <alignment horizontal="right"/>
    </xf>
    <xf numFmtId="9" fontId="8" fillId="0" borderId="0" xfId="14" applyFont="1" applyAlignment="1"/>
    <xf numFmtId="37" fontId="8" fillId="0" borderId="0" xfId="0" applyNumberFormat="1" applyFont="1" applyFill="1" applyAlignment="1"/>
    <xf numFmtId="41" fontId="9" fillId="0" borderId="0" xfId="0" applyNumberFormat="1" applyFont="1" applyAlignment="1">
      <alignment horizontal="right"/>
    </xf>
    <xf numFmtId="41" fontId="9" fillId="0" borderId="0" xfId="0" applyNumberFormat="1" applyFont="1" applyAlignment="1"/>
    <xf numFmtId="41" fontId="9" fillId="0" borderId="4" xfId="0" applyNumberFormat="1" applyFont="1" applyBorder="1" applyAlignment="1"/>
    <xf numFmtId="41" fontId="8" fillId="0" borderId="4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/>
    <xf numFmtId="41" fontId="8" fillId="0" borderId="5" xfId="0" applyNumberFormat="1" applyFont="1" applyFill="1" applyBorder="1" applyAlignment="1">
      <alignment horizontal="center"/>
    </xf>
    <xf numFmtId="38" fontId="8" fillId="0" borderId="0" xfId="0" applyNumberFormat="1" applyFont="1" applyFill="1" applyBorder="1" applyAlignment="1"/>
    <xf numFmtId="39" fontId="8" fillId="0" borderId="5" xfId="0" applyNumberFormat="1" applyFont="1" applyBorder="1" applyAlignment="1"/>
    <xf numFmtId="41" fontId="8" fillId="0" borderId="0" xfId="0" applyNumberFormat="1" applyFont="1"/>
    <xf numFmtId="41" fontId="8" fillId="0" borderId="4" xfId="0" applyNumberFormat="1" applyFont="1" applyBorder="1"/>
    <xf numFmtId="41" fontId="8" fillId="0" borderId="3" xfId="0" applyNumberFormat="1" applyFont="1" applyBorder="1"/>
    <xf numFmtId="37" fontId="8" fillId="0" borderId="0" xfId="0" applyNumberFormat="1" applyFont="1"/>
    <xf numFmtId="41" fontId="9" fillId="0" borderId="0" xfId="0" applyNumberFormat="1" applyFont="1"/>
    <xf numFmtId="41" fontId="9" fillId="0" borderId="3" xfId="0" applyNumberFormat="1" applyFont="1" applyBorder="1"/>
    <xf numFmtId="41" fontId="9" fillId="0" borderId="4" xfId="0" applyNumberFormat="1" applyFont="1" applyBorder="1"/>
    <xf numFmtId="41" fontId="9" fillId="0" borderId="4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 applyAlignment="1">
      <alignment horizontal="center"/>
    </xf>
    <xf numFmtId="41" fontId="8" fillId="0" borderId="0" xfId="0" applyNumberFormat="1" applyFont="1" applyAlignment="1">
      <alignment horizontal="center"/>
    </xf>
    <xf numFmtId="41" fontId="8" fillId="0" borderId="5" xfId="0" applyNumberFormat="1" applyFont="1" applyBorder="1" applyAlignment="1">
      <alignment horizontal="center"/>
    </xf>
    <xf numFmtId="39" fontId="8" fillId="0" borderId="5" xfId="0" applyNumberFormat="1" applyFont="1" applyBorder="1"/>
    <xf numFmtId="37" fontId="8" fillId="0" borderId="5" xfId="0" applyNumberFormat="1" applyFont="1" applyBorder="1"/>
    <xf numFmtId="0" fontId="8" fillId="0" borderId="0" xfId="0" applyFont="1"/>
    <xf numFmtId="41" fontId="8" fillId="0" borderId="0" xfId="1" applyNumberFormat="1" applyFont="1" applyAlignment="1"/>
    <xf numFmtId="40" fontId="8" fillId="0" borderId="0" xfId="0" quotePrefix="1" applyNumberFormat="1" applyFont="1" applyFill="1" applyAlignment="1"/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</cellXfs>
  <cellStyles count="17">
    <cellStyle name="Comma" xfId="1" builtinId="3"/>
    <cellStyle name="comma zerodec" xfId="2"/>
    <cellStyle name="Currency1" xfId="3"/>
    <cellStyle name="Dollar (zero dec)" xfId="4"/>
    <cellStyle name="Grey" xfId="5"/>
    <cellStyle name="Input [yellow]" xfId="6"/>
    <cellStyle name="no dec" xfId="7"/>
    <cellStyle name="Normal" xfId="0" builtinId="0"/>
    <cellStyle name="Normal - Style1" xfId="8"/>
    <cellStyle name="Normal 2" xfId="9"/>
    <cellStyle name="Normal 3" xfId="10"/>
    <cellStyle name="Normal 4" xfId="11"/>
    <cellStyle name="Normal 5" xfId="12"/>
    <cellStyle name="Normal 6" xfId="13"/>
    <cellStyle name="Percent" xfId="14" builtinId="5"/>
    <cellStyle name="Percent [2]" xfId="15"/>
    <cellStyle name="Quantity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view="pageBreakPreview" zoomScale="85" zoomScaleNormal="100" zoomScaleSheetLayoutView="85" workbookViewId="0">
      <selection activeCell="E6" sqref="E6"/>
    </sheetView>
  </sheetViews>
  <sheetFormatPr defaultColWidth="10.7109375" defaultRowHeight="21.95" customHeight="1"/>
  <cols>
    <col min="1" max="1" width="45.7109375" style="13" customWidth="1"/>
    <col min="2" max="2" width="1.7109375" style="13" customWidth="1"/>
    <col min="3" max="3" width="8.7109375" style="13" customWidth="1"/>
    <col min="4" max="4" width="1.5703125" style="33" customWidth="1"/>
    <col min="5" max="5" width="14.7109375" style="13" customWidth="1"/>
    <col min="6" max="6" width="1.42578125" style="31" customWidth="1"/>
    <col min="7" max="7" width="14.7109375" style="33" customWidth="1"/>
    <col min="8" max="8" width="0.85546875" style="33" customWidth="1"/>
    <col min="9" max="16384" width="10.7109375" style="13"/>
  </cols>
  <sheetData>
    <row r="1" spans="1:10" ht="21.95" customHeight="1">
      <c r="A1" s="10" t="s">
        <v>73</v>
      </c>
      <c r="B1" s="11"/>
      <c r="C1" s="11"/>
      <c r="D1" s="12"/>
      <c r="G1" s="12"/>
      <c r="H1" s="12"/>
    </row>
    <row r="2" spans="1:10" ht="21.95" customHeight="1">
      <c r="A2" s="10" t="s">
        <v>29</v>
      </c>
      <c r="B2" s="11"/>
      <c r="C2" s="11"/>
      <c r="D2" s="12"/>
      <c r="G2" s="12"/>
      <c r="H2" s="12"/>
    </row>
    <row r="3" spans="1:10" ht="21.95" customHeight="1">
      <c r="A3" s="10" t="s">
        <v>148</v>
      </c>
      <c r="B3" s="11"/>
      <c r="C3" s="11"/>
      <c r="D3" s="12"/>
      <c r="G3" s="12"/>
      <c r="H3" s="12"/>
    </row>
    <row r="4" spans="1:10" ht="21.95" customHeight="1">
      <c r="A4" s="10"/>
      <c r="B4" s="11"/>
      <c r="C4" s="11"/>
      <c r="D4" s="12"/>
      <c r="H4" s="6" t="s">
        <v>85</v>
      </c>
    </row>
    <row r="5" spans="1:10" ht="21.95" customHeight="1">
      <c r="B5" s="11"/>
      <c r="C5" s="16" t="s">
        <v>35</v>
      </c>
      <c r="D5" s="12"/>
      <c r="E5" s="58" t="s">
        <v>149</v>
      </c>
      <c r="F5" s="17"/>
      <c r="G5" s="58" t="s">
        <v>120</v>
      </c>
      <c r="H5" s="12"/>
    </row>
    <row r="6" spans="1:10" ht="21.95" customHeight="1">
      <c r="B6" s="11"/>
      <c r="C6" s="16"/>
      <c r="D6" s="12"/>
      <c r="E6" s="59" t="s">
        <v>87</v>
      </c>
      <c r="F6" s="59"/>
      <c r="G6" s="59" t="s">
        <v>88</v>
      </c>
      <c r="H6" s="12"/>
    </row>
    <row r="7" spans="1:10" ht="21.95" customHeight="1">
      <c r="B7" s="11"/>
      <c r="C7" s="16"/>
      <c r="D7" s="12"/>
      <c r="E7" s="59" t="s">
        <v>89</v>
      </c>
      <c r="F7" s="59"/>
      <c r="G7" s="59"/>
      <c r="H7" s="12"/>
    </row>
    <row r="8" spans="1:10" ht="21.95" customHeight="1">
      <c r="A8" s="21" t="s">
        <v>0</v>
      </c>
      <c r="D8" s="1"/>
      <c r="G8" s="1"/>
      <c r="H8" s="1"/>
    </row>
    <row r="9" spans="1:10" ht="21.95" customHeight="1">
      <c r="A9" s="21" t="s">
        <v>1</v>
      </c>
      <c r="D9" s="1"/>
      <c r="G9" s="1"/>
      <c r="H9" s="1"/>
    </row>
    <row r="10" spans="1:10" ht="21.95" customHeight="1">
      <c r="A10" s="13" t="s">
        <v>18</v>
      </c>
      <c r="C10" s="22">
        <v>4</v>
      </c>
      <c r="D10" s="22"/>
      <c r="E10" s="89">
        <v>164838</v>
      </c>
      <c r="F10" s="1"/>
      <c r="G10" s="1">
        <v>44968</v>
      </c>
      <c r="H10" s="1"/>
      <c r="J10" s="24"/>
    </row>
    <row r="11" spans="1:10" ht="21.95" customHeight="1">
      <c r="A11" s="23" t="s">
        <v>36</v>
      </c>
      <c r="C11" s="22" t="s">
        <v>130</v>
      </c>
      <c r="D11" s="22"/>
      <c r="E11" s="89">
        <v>49784</v>
      </c>
      <c r="F11" s="7"/>
      <c r="G11" s="24">
        <v>67645</v>
      </c>
      <c r="H11" s="7"/>
      <c r="J11" s="24"/>
    </row>
    <row r="12" spans="1:10" ht="21.95" customHeight="1">
      <c r="A12" s="23" t="s">
        <v>37</v>
      </c>
      <c r="C12" s="22">
        <v>6</v>
      </c>
      <c r="D12" s="22"/>
      <c r="E12" s="89">
        <v>275048</v>
      </c>
      <c r="F12" s="1"/>
      <c r="G12" s="1">
        <v>455454</v>
      </c>
      <c r="H12" s="1"/>
      <c r="I12" s="24"/>
      <c r="J12" s="24"/>
    </row>
    <row r="13" spans="1:10" ht="21.95" customHeight="1">
      <c r="A13" s="13" t="s">
        <v>19</v>
      </c>
      <c r="C13" s="22">
        <v>7</v>
      </c>
      <c r="D13" s="22"/>
      <c r="E13" s="85">
        <v>11994</v>
      </c>
      <c r="F13" s="1"/>
      <c r="G13" s="4">
        <v>22173</v>
      </c>
      <c r="H13" s="1"/>
      <c r="J13" s="24"/>
    </row>
    <row r="14" spans="1:10" ht="21.95" customHeight="1">
      <c r="A14" s="21" t="s">
        <v>2</v>
      </c>
      <c r="C14" s="22"/>
      <c r="D14" s="13"/>
      <c r="E14" s="90">
        <f>SUM(E10:E13)</f>
        <v>501664</v>
      </c>
      <c r="F14" s="1"/>
      <c r="G14" s="2">
        <f>SUM(G10:G13)</f>
        <v>590240</v>
      </c>
      <c r="H14" s="1"/>
      <c r="J14" s="24"/>
    </row>
    <row r="15" spans="1:10" ht="21.95" customHeight="1">
      <c r="A15" s="21" t="s">
        <v>11</v>
      </c>
      <c r="C15" s="22"/>
      <c r="D15" s="13"/>
      <c r="E15" s="89"/>
      <c r="F15" s="1"/>
      <c r="G15" s="3"/>
      <c r="H15" s="1"/>
      <c r="J15" s="24"/>
    </row>
    <row r="16" spans="1:10" ht="21.95" customHeight="1">
      <c r="A16" s="25" t="s">
        <v>38</v>
      </c>
      <c r="C16" s="22">
        <v>8</v>
      </c>
      <c r="D16" s="22"/>
      <c r="E16" s="89">
        <v>75085</v>
      </c>
      <c r="F16" s="1"/>
      <c r="G16" s="3">
        <v>56773</v>
      </c>
      <c r="H16" s="1"/>
      <c r="J16" s="24"/>
    </row>
    <row r="17" spans="1:10" ht="21.95" customHeight="1">
      <c r="A17" s="25" t="s">
        <v>110</v>
      </c>
      <c r="C17" s="22">
        <v>9</v>
      </c>
      <c r="D17" s="22"/>
      <c r="E17" s="89">
        <v>132536</v>
      </c>
      <c r="F17" s="1"/>
      <c r="G17" s="3">
        <v>162841</v>
      </c>
      <c r="H17" s="1"/>
      <c r="J17" s="24"/>
    </row>
    <row r="18" spans="1:10" ht="21.95" customHeight="1">
      <c r="A18" s="23" t="s">
        <v>84</v>
      </c>
      <c r="C18" s="22"/>
      <c r="D18" s="22"/>
      <c r="E18" s="89">
        <v>22042</v>
      </c>
      <c r="F18" s="1"/>
      <c r="G18" s="3">
        <v>18695</v>
      </c>
      <c r="H18" s="1"/>
      <c r="J18" s="24"/>
    </row>
    <row r="19" spans="1:10" ht="21.95" customHeight="1">
      <c r="A19" s="23" t="s">
        <v>43</v>
      </c>
      <c r="C19" s="22"/>
      <c r="D19" s="22"/>
      <c r="E19" s="89">
        <v>22893</v>
      </c>
      <c r="F19" s="1"/>
      <c r="G19" s="1">
        <v>22509</v>
      </c>
      <c r="H19" s="1"/>
      <c r="J19" s="24"/>
    </row>
    <row r="20" spans="1:10" ht="21.95" customHeight="1">
      <c r="A20" s="23" t="s">
        <v>74</v>
      </c>
      <c r="C20" s="22"/>
      <c r="D20" s="22"/>
      <c r="E20" s="91">
        <v>16035</v>
      </c>
      <c r="F20" s="1"/>
      <c r="G20" s="4">
        <v>13097</v>
      </c>
      <c r="H20" s="1"/>
      <c r="J20" s="24"/>
    </row>
    <row r="21" spans="1:10" ht="21.95" customHeight="1">
      <c r="A21" s="10" t="s">
        <v>12</v>
      </c>
      <c r="C21" s="26"/>
      <c r="D21" s="1"/>
      <c r="E21" s="4">
        <f>SUM(E16:E20)</f>
        <v>268591</v>
      </c>
      <c r="F21" s="1"/>
      <c r="G21" s="4">
        <f>SUM(G16:G20)</f>
        <v>273915</v>
      </c>
      <c r="H21" s="1"/>
      <c r="J21" s="24"/>
    </row>
    <row r="22" spans="1:10" ht="21.95" customHeight="1" thickBot="1">
      <c r="A22" s="21" t="s">
        <v>3</v>
      </c>
      <c r="C22" s="26"/>
      <c r="D22" s="1"/>
      <c r="E22" s="5">
        <f>SUM(E14,E21)</f>
        <v>770255</v>
      </c>
      <c r="F22" s="1"/>
      <c r="G22" s="5">
        <f>SUM(G14,G21)</f>
        <v>864155</v>
      </c>
      <c r="H22" s="1"/>
      <c r="J22" s="24"/>
    </row>
    <row r="23" spans="1:10" ht="21.95" customHeight="1" thickTop="1">
      <c r="C23" s="26"/>
      <c r="D23" s="1"/>
      <c r="G23" s="1"/>
      <c r="H23" s="1"/>
      <c r="J23" s="24"/>
    </row>
    <row r="24" spans="1:10" ht="21.95" customHeight="1">
      <c r="A24" s="13" t="s">
        <v>4</v>
      </c>
      <c r="C24" s="26"/>
      <c r="D24" s="1"/>
      <c r="G24" s="1"/>
      <c r="H24" s="1"/>
      <c r="J24" s="24"/>
    </row>
    <row r="25" spans="1:10" ht="21.95" customHeight="1">
      <c r="A25" s="10" t="s">
        <v>73</v>
      </c>
      <c r="B25" s="11"/>
      <c r="C25" s="11"/>
      <c r="D25" s="12"/>
      <c r="G25" s="12"/>
      <c r="H25" s="12"/>
      <c r="J25" s="24"/>
    </row>
    <row r="26" spans="1:10" ht="21.95" customHeight="1">
      <c r="A26" s="10" t="s">
        <v>30</v>
      </c>
      <c r="B26" s="11"/>
      <c r="C26" s="11"/>
      <c r="D26" s="27"/>
      <c r="G26" s="27"/>
      <c r="H26" s="27"/>
      <c r="J26" s="24"/>
    </row>
    <row r="27" spans="1:10" ht="21.95" customHeight="1">
      <c r="A27" s="10" t="s">
        <v>148</v>
      </c>
      <c r="B27" s="11"/>
      <c r="C27" s="11"/>
      <c r="D27" s="12"/>
      <c r="G27" s="12"/>
      <c r="H27" s="12"/>
    </row>
    <row r="28" spans="1:10" ht="21" customHeight="1">
      <c r="A28" s="10"/>
      <c r="B28" s="11"/>
      <c r="C28" s="11"/>
      <c r="D28" s="12"/>
      <c r="H28" s="6" t="s">
        <v>85</v>
      </c>
      <c r="J28" s="24"/>
    </row>
    <row r="29" spans="1:10" ht="21" customHeight="1">
      <c r="B29" s="11"/>
      <c r="C29" s="16" t="s">
        <v>35</v>
      </c>
      <c r="D29" s="12"/>
      <c r="E29" s="58" t="s">
        <v>149</v>
      </c>
      <c r="F29" s="17"/>
      <c r="G29" s="58" t="s">
        <v>120</v>
      </c>
      <c r="H29" s="12"/>
      <c r="J29" s="24"/>
    </row>
    <row r="30" spans="1:10" ht="20.100000000000001" customHeight="1">
      <c r="B30" s="11"/>
      <c r="C30" s="16"/>
      <c r="D30" s="12"/>
      <c r="E30" s="59" t="s">
        <v>87</v>
      </c>
      <c r="F30" s="59"/>
      <c r="G30" s="59" t="s">
        <v>88</v>
      </c>
      <c r="H30" s="12"/>
      <c r="J30" s="24"/>
    </row>
    <row r="31" spans="1:10" ht="20.100000000000001" customHeight="1">
      <c r="B31" s="11"/>
      <c r="C31" s="16"/>
      <c r="D31" s="12"/>
      <c r="E31" s="59" t="s">
        <v>89</v>
      </c>
      <c r="F31" s="59"/>
      <c r="G31" s="59"/>
      <c r="H31" s="12"/>
      <c r="J31" s="24"/>
    </row>
    <row r="32" spans="1:10" ht="21.95" customHeight="1">
      <c r="A32" s="10" t="s">
        <v>20</v>
      </c>
      <c r="D32" s="28"/>
      <c r="G32" s="28"/>
      <c r="H32" s="28"/>
      <c r="J32" s="24"/>
    </row>
    <row r="33" spans="1:10" ht="21.95" customHeight="1">
      <c r="A33" s="21" t="s">
        <v>5</v>
      </c>
      <c r="C33" s="22"/>
      <c r="D33" s="1"/>
      <c r="G33" s="1"/>
      <c r="H33" s="1"/>
      <c r="J33" s="24"/>
    </row>
    <row r="34" spans="1:10" ht="21.95" customHeight="1">
      <c r="A34" s="13" t="s">
        <v>121</v>
      </c>
      <c r="C34" s="22">
        <v>10</v>
      </c>
      <c r="D34" s="1"/>
      <c r="E34" s="43">
        <v>0</v>
      </c>
      <c r="G34" s="77">
        <v>122000</v>
      </c>
      <c r="H34" s="1"/>
      <c r="J34" s="24"/>
    </row>
    <row r="35" spans="1:10" ht="21.95" customHeight="1">
      <c r="A35" s="13" t="s">
        <v>39</v>
      </c>
      <c r="C35" s="54" t="s">
        <v>131</v>
      </c>
      <c r="D35" s="22"/>
      <c r="E35" s="77">
        <v>176620</v>
      </c>
      <c r="G35" s="77">
        <v>135670</v>
      </c>
      <c r="H35" s="31"/>
      <c r="J35" s="24"/>
    </row>
    <row r="36" spans="1:10" ht="21.95" customHeight="1">
      <c r="A36" s="13" t="s">
        <v>81</v>
      </c>
      <c r="C36" s="54"/>
      <c r="D36" s="22"/>
      <c r="E36" s="77">
        <v>80</v>
      </c>
      <c r="G36" s="77">
        <v>69</v>
      </c>
      <c r="H36" s="31"/>
      <c r="J36" s="24"/>
    </row>
    <row r="37" spans="1:10" ht="21.95" customHeight="1">
      <c r="A37" s="13" t="s">
        <v>111</v>
      </c>
      <c r="C37" s="54"/>
      <c r="D37" s="22"/>
      <c r="E37" s="77">
        <v>43904</v>
      </c>
      <c r="G37" s="77">
        <v>41889</v>
      </c>
      <c r="H37" s="31"/>
      <c r="J37" s="24"/>
    </row>
    <row r="38" spans="1:10" ht="21.95" customHeight="1">
      <c r="A38" s="23" t="s">
        <v>96</v>
      </c>
      <c r="C38" s="54"/>
      <c r="D38" s="22"/>
      <c r="E38" s="77">
        <v>3386</v>
      </c>
      <c r="G38" s="77">
        <v>9721</v>
      </c>
      <c r="H38" s="31"/>
      <c r="J38" s="24"/>
    </row>
    <row r="39" spans="1:10" ht="21.95" customHeight="1">
      <c r="A39" s="13" t="s">
        <v>21</v>
      </c>
      <c r="C39" s="54"/>
      <c r="D39" s="22"/>
      <c r="E39" s="92">
        <v>549</v>
      </c>
      <c r="G39" s="61">
        <v>1363</v>
      </c>
      <c r="H39" s="31"/>
      <c r="J39" s="24"/>
    </row>
    <row r="40" spans="1:10" ht="21.95" customHeight="1">
      <c r="A40" s="21" t="s">
        <v>6</v>
      </c>
      <c r="C40" s="54"/>
      <c r="D40" s="22"/>
      <c r="E40" s="91">
        <f>SUM(E34:E39)</f>
        <v>224539</v>
      </c>
      <c r="G40" s="79">
        <f>SUM(G34:G39)</f>
        <v>310712</v>
      </c>
      <c r="H40" s="31"/>
      <c r="J40" s="24"/>
    </row>
    <row r="41" spans="1:10" ht="21.95" customHeight="1">
      <c r="A41" s="21" t="s">
        <v>31</v>
      </c>
      <c r="C41" s="54"/>
      <c r="D41" s="22"/>
      <c r="E41" s="89"/>
      <c r="G41" s="78"/>
      <c r="H41" s="31"/>
      <c r="J41" s="24"/>
    </row>
    <row r="42" spans="1:10" ht="21.95" customHeight="1">
      <c r="A42" s="13" t="s">
        <v>112</v>
      </c>
      <c r="C42" s="54"/>
      <c r="D42" s="22"/>
      <c r="E42" s="89">
        <v>91216</v>
      </c>
      <c r="G42" s="78">
        <v>121519</v>
      </c>
      <c r="H42" s="31"/>
      <c r="J42" s="24"/>
    </row>
    <row r="43" spans="1:10" ht="21.95" customHeight="1">
      <c r="A43" s="13" t="s">
        <v>32</v>
      </c>
      <c r="C43" s="54"/>
      <c r="D43" s="22"/>
      <c r="E43" s="91">
        <v>21166</v>
      </c>
      <c r="G43" s="79">
        <v>19649</v>
      </c>
      <c r="H43" s="31"/>
      <c r="J43" s="24"/>
    </row>
    <row r="44" spans="1:10" ht="21.95" customHeight="1">
      <c r="A44" s="21" t="s">
        <v>33</v>
      </c>
      <c r="C44" s="54"/>
      <c r="D44" s="26"/>
      <c r="E44" s="4">
        <f>SUM(E42:E43)</f>
        <v>112382</v>
      </c>
      <c r="F44" s="1"/>
      <c r="G44" s="4">
        <f>SUM(G42:G43)</f>
        <v>141168</v>
      </c>
      <c r="H44" s="1"/>
      <c r="J44" s="24"/>
    </row>
    <row r="45" spans="1:10" ht="21.95" customHeight="1">
      <c r="A45" s="21" t="s">
        <v>34</v>
      </c>
      <c r="C45" s="54"/>
      <c r="D45" s="26"/>
      <c r="E45" s="4">
        <f>SUM(E40+E44)</f>
        <v>336921</v>
      </c>
      <c r="F45" s="1"/>
      <c r="G45" s="4">
        <f>SUM(G40+G44)</f>
        <v>451880</v>
      </c>
      <c r="H45" s="1"/>
      <c r="J45" s="24"/>
    </row>
    <row r="46" spans="1:10" ht="21.95" customHeight="1">
      <c r="A46" s="21" t="s">
        <v>7</v>
      </c>
      <c r="C46" s="54"/>
      <c r="D46" s="54"/>
      <c r="E46" s="1"/>
      <c r="F46" s="54"/>
      <c r="G46" s="76"/>
      <c r="H46" s="54"/>
      <c r="J46" s="24"/>
    </row>
    <row r="47" spans="1:10" ht="21.95" customHeight="1">
      <c r="A47" s="13" t="s">
        <v>15</v>
      </c>
      <c r="C47" s="54"/>
      <c r="D47" s="54"/>
      <c r="E47" s="1"/>
      <c r="F47" s="54"/>
      <c r="G47" s="76"/>
      <c r="H47" s="54"/>
      <c r="J47" s="24"/>
    </row>
    <row r="48" spans="1:10" ht="20.100000000000001" customHeight="1">
      <c r="A48" s="25" t="s">
        <v>75</v>
      </c>
      <c r="C48" s="54"/>
      <c r="D48" s="54"/>
      <c r="E48" s="1"/>
      <c r="F48" s="33"/>
      <c r="J48" s="24"/>
    </row>
    <row r="49" spans="1:11" ht="21.95" customHeight="1" thickBot="1">
      <c r="A49" s="23" t="s">
        <v>76</v>
      </c>
      <c r="C49" s="54"/>
      <c r="D49" s="54"/>
      <c r="E49" s="5">
        <v>200000</v>
      </c>
      <c r="F49" s="54"/>
      <c r="G49" s="5">
        <v>200000</v>
      </c>
      <c r="H49" s="54"/>
      <c r="J49" s="24"/>
    </row>
    <row r="50" spans="1:11" ht="21.95" customHeight="1" thickTop="1">
      <c r="A50" s="25" t="s">
        <v>77</v>
      </c>
      <c r="C50" s="26"/>
      <c r="D50" s="1"/>
      <c r="E50" s="3"/>
      <c r="F50" s="54"/>
      <c r="G50" s="76"/>
      <c r="H50" s="1"/>
      <c r="J50" s="24"/>
    </row>
    <row r="51" spans="1:11" ht="21.95" customHeight="1">
      <c r="A51" s="23" t="s">
        <v>76</v>
      </c>
      <c r="C51" s="26"/>
      <c r="D51" s="1"/>
      <c r="E51" s="1">
        <f>'ce (2)'!D17</f>
        <v>200000</v>
      </c>
      <c r="F51" s="54"/>
      <c r="G51" s="24">
        <f>'ce (2)'!D14</f>
        <v>200000</v>
      </c>
      <c r="H51" s="1"/>
      <c r="J51" s="24"/>
      <c r="K51" s="1"/>
    </row>
    <row r="52" spans="1:11" ht="21.95" customHeight="1">
      <c r="A52" s="23" t="s">
        <v>78</v>
      </c>
      <c r="C52" s="26"/>
      <c r="D52" s="1"/>
      <c r="E52" s="1">
        <f>'ce (2)'!F17</f>
        <v>39810</v>
      </c>
      <c r="F52" s="54"/>
      <c r="G52" s="24">
        <f>'ce (2)'!F14</f>
        <v>39810</v>
      </c>
      <c r="H52" s="1"/>
      <c r="J52" s="24"/>
    </row>
    <row r="53" spans="1:11" ht="21.95" customHeight="1">
      <c r="A53" s="25" t="s">
        <v>63</v>
      </c>
      <c r="C53" s="26"/>
      <c r="D53" s="1"/>
      <c r="E53" s="1"/>
      <c r="F53" s="54"/>
      <c r="G53" s="24"/>
      <c r="H53" s="1"/>
      <c r="J53" s="24"/>
    </row>
    <row r="54" spans="1:11" ht="21.95" customHeight="1">
      <c r="A54" s="23" t="s">
        <v>64</v>
      </c>
      <c r="C54" s="22"/>
      <c r="D54" s="1"/>
      <c r="E54" s="1">
        <f>'ce (2)'!H17</f>
        <v>20000</v>
      </c>
      <c r="F54" s="54"/>
      <c r="G54" s="24">
        <f>'ce (2)'!H14</f>
        <v>20000</v>
      </c>
      <c r="H54" s="1"/>
      <c r="J54" s="24"/>
    </row>
    <row r="55" spans="1:11" ht="21.95" customHeight="1">
      <c r="A55" s="23" t="s">
        <v>65</v>
      </c>
      <c r="C55" s="26"/>
      <c r="D55" s="1"/>
      <c r="E55" s="1">
        <f>'ce (2)'!J17</f>
        <v>173524</v>
      </c>
      <c r="F55" s="54"/>
      <c r="G55" s="8">
        <f>'ce (2)'!J14</f>
        <v>152465</v>
      </c>
      <c r="H55" s="1"/>
      <c r="J55" s="24"/>
    </row>
    <row r="56" spans="1:11" ht="21.95" customHeight="1">
      <c r="A56" s="10" t="s">
        <v>8</v>
      </c>
      <c r="C56" s="26"/>
      <c r="D56" s="1"/>
      <c r="E56" s="2">
        <f>SUM(E51:E55)</f>
        <v>433334</v>
      </c>
      <c r="G56" s="2">
        <f>SUM(G51:G55)</f>
        <v>412275</v>
      </c>
      <c r="H56" s="1"/>
      <c r="J56" s="24"/>
    </row>
    <row r="57" spans="1:11" ht="21.95" customHeight="1" thickBot="1">
      <c r="A57" s="10" t="s">
        <v>9</v>
      </c>
      <c r="C57" s="26"/>
      <c r="D57" s="1"/>
      <c r="E57" s="5">
        <f>SUM(E45+E56)</f>
        <v>770255</v>
      </c>
      <c r="G57" s="5">
        <f>SUM(G45+G56)</f>
        <v>864155</v>
      </c>
      <c r="H57" s="1"/>
      <c r="J57" s="24"/>
    </row>
    <row r="58" spans="1:11" ht="12" customHeight="1" thickTop="1">
      <c r="C58" s="26"/>
      <c r="D58" s="29"/>
      <c r="E58" s="49">
        <f>SUM(E57-E22)</f>
        <v>0</v>
      </c>
      <c r="F58" s="50"/>
      <c r="G58" s="49">
        <f>SUM(G57-G22)</f>
        <v>0</v>
      </c>
      <c r="H58" s="51"/>
    </row>
    <row r="59" spans="1:11" ht="21.2" customHeight="1">
      <c r="A59" s="13" t="s">
        <v>4</v>
      </c>
      <c r="C59" s="26"/>
      <c r="D59" s="1"/>
      <c r="G59" s="1"/>
      <c r="H59" s="1"/>
    </row>
    <row r="60" spans="1:11" ht="9.9499999999999993" customHeight="1">
      <c r="C60" s="26"/>
      <c r="D60" s="1"/>
      <c r="G60" s="1"/>
      <c r="H60" s="1"/>
    </row>
    <row r="61" spans="1:11" ht="9.9499999999999993" customHeight="1">
      <c r="A61" s="30"/>
      <c r="B61" s="23"/>
      <c r="D61" s="1"/>
      <c r="G61" s="1"/>
      <c r="H61" s="1"/>
    </row>
    <row r="62" spans="1:11" ht="9.9499999999999993" customHeight="1">
      <c r="A62" s="31"/>
      <c r="B62" s="23"/>
      <c r="D62" s="1"/>
      <c r="G62" s="1"/>
      <c r="H62" s="1"/>
    </row>
    <row r="63" spans="1:11" s="31" customFormat="1" ht="21.95" customHeight="1">
      <c r="B63" s="23" t="s">
        <v>10</v>
      </c>
      <c r="D63" s="1"/>
      <c r="G63" s="1"/>
      <c r="H63" s="1"/>
    </row>
    <row r="64" spans="1:11" ht="9.9499999999999993" customHeight="1">
      <c r="A64" s="30"/>
      <c r="D64" s="1"/>
      <c r="G64" s="1"/>
      <c r="H64" s="1"/>
    </row>
  </sheetData>
  <printOptions horizontalCentered="1" gridLinesSet="0"/>
  <pageMargins left="0.94488188976377963" right="0.51181102362204722" top="0.59055118110236227" bottom="0" header="0.51181102362204722" footer="0.51181102362204722"/>
  <pageSetup paperSize="9" fitToHeight="0" orientation="portrait" r:id="rId1"/>
  <headerFooter alignWithMargins="0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showGridLines="0" view="pageBreakPreview" topLeftCell="A82" zoomScale="85" zoomScaleNormal="100" zoomScaleSheetLayoutView="85" workbookViewId="0">
      <selection activeCell="A96" sqref="A96"/>
    </sheetView>
  </sheetViews>
  <sheetFormatPr defaultColWidth="10.7109375" defaultRowHeight="23.1" customHeight="1"/>
  <cols>
    <col min="1" max="1" width="46.42578125" style="13" customWidth="1"/>
    <col min="2" max="2" width="1.7109375" style="13" customWidth="1"/>
    <col min="3" max="3" width="7.7109375" style="13" customWidth="1"/>
    <col min="4" max="4" width="1.7109375" style="33" customWidth="1"/>
    <col min="5" max="5" width="14.7109375" style="33" customWidth="1"/>
    <col min="6" max="6" width="1.7109375" style="33" customWidth="1"/>
    <col min="7" max="7" width="14.7109375" style="33" customWidth="1"/>
    <col min="8" max="8" width="1.5703125" style="26" customWidth="1"/>
    <col min="9" max="9" width="1.7109375" style="13" customWidth="1"/>
    <col min="10" max="16384" width="10.7109375" style="13"/>
  </cols>
  <sheetData>
    <row r="1" spans="1:8" ht="23.1" customHeight="1">
      <c r="H1" s="57" t="s">
        <v>86</v>
      </c>
    </row>
    <row r="2" spans="1:8" ht="23.1" customHeight="1">
      <c r="A2" s="10" t="s">
        <v>73</v>
      </c>
      <c r="B2" s="11"/>
      <c r="C2" s="11"/>
      <c r="D2" s="32"/>
      <c r="E2" s="32"/>
      <c r="F2" s="32"/>
      <c r="G2" s="32"/>
      <c r="H2" s="11"/>
    </row>
    <row r="3" spans="1:8" ht="23.1" customHeight="1">
      <c r="A3" s="10" t="s">
        <v>69</v>
      </c>
      <c r="B3" s="11"/>
      <c r="C3" s="11"/>
      <c r="D3" s="32"/>
      <c r="E3" s="32"/>
      <c r="F3" s="32"/>
      <c r="G3" s="32"/>
      <c r="H3" s="11"/>
    </row>
    <row r="4" spans="1:8" ht="23.1" customHeight="1">
      <c r="A4" s="10" t="s">
        <v>147</v>
      </c>
      <c r="B4" s="11"/>
      <c r="C4" s="11"/>
      <c r="D4" s="12"/>
      <c r="E4" s="12"/>
      <c r="F4" s="12"/>
    </row>
    <row r="5" spans="1:8" ht="23.1" customHeight="1">
      <c r="A5" s="10"/>
      <c r="B5" s="11"/>
      <c r="C5" s="11"/>
      <c r="D5" s="12"/>
      <c r="E5" s="28"/>
      <c r="F5" s="12"/>
      <c r="G5" s="12"/>
      <c r="H5" s="14" t="s">
        <v>90</v>
      </c>
    </row>
    <row r="6" spans="1:8" ht="23.1" customHeight="1">
      <c r="A6" s="15"/>
      <c r="B6" s="11"/>
      <c r="C6" s="16" t="s">
        <v>35</v>
      </c>
      <c r="D6" s="17"/>
      <c r="E6" s="18" t="s">
        <v>118</v>
      </c>
      <c r="F6" s="17"/>
      <c r="G6" s="19">
        <v>2563</v>
      </c>
      <c r="H6" s="20"/>
    </row>
    <row r="7" spans="1:8" ht="23.1" customHeight="1">
      <c r="A7" s="21" t="s">
        <v>70</v>
      </c>
      <c r="B7" s="11"/>
      <c r="C7" s="16"/>
      <c r="D7" s="17"/>
      <c r="E7" s="17"/>
      <c r="F7" s="17"/>
      <c r="G7" s="17"/>
      <c r="H7" s="20"/>
    </row>
    <row r="8" spans="1:8" ht="23.1" customHeight="1">
      <c r="A8" s="21" t="s">
        <v>22</v>
      </c>
      <c r="C8" s="26"/>
    </row>
    <row r="9" spans="1:8" ht="23.1" customHeight="1">
      <c r="A9" s="13" t="s">
        <v>40</v>
      </c>
      <c r="C9" s="26"/>
      <c r="D9" s="7"/>
      <c r="E9" s="85">
        <v>994814</v>
      </c>
      <c r="F9" s="7"/>
      <c r="G9" s="85">
        <v>684826</v>
      </c>
      <c r="H9" s="34"/>
    </row>
    <row r="10" spans="1:8" ht="23.1" customHeight="1">
      <c r="A10" s="13" t="s">
        <v>58</v>
      </c>
      <c r="C10" s="26"/>
      <c r="D10" s="7"/>
      <c r="E10" s="85">
        <v>5673</v>
      </c>
      <c r="F10" s="7"/>
      <c r="G10" s="85">
        <v>5815</v>
      </c>
      <c r="H10" s="34"/>
    </row>
    <row r="11" spans="1:8" ht="23.1" customHeight="1">
      <c r="A11" s="13" t="s">
        <v>26</v>
      </c>
      <c r="C11" s="22">
        <v>12</v>
      </c>
      <c r="D11" s="7"/>
      <c r="E11" s="86">
        <v>8830</v>
      </c>
      <c r="F11" s="7"/>
      <c r="G11" s="86">
        <v>9692</v>
      </c>
      <c r="H11" s="34"/>
    </row>
    <row r="12" spans="1:8" ht="23.1" customHeight="1">
      <c r="A12" s="21" t="s">
        <v>23</v>
      </c>
      <c r="C12" s="26"/>
      <c r="D12" s="7"/>
      <c r="E12" s="86">
        <f>SUM(E9:E11)</f>
        <v>1009317</v>
      </c>
      <c r="F12" s="7"/>
      <c r="G12" s="86">
        <f>SUM(G9:G11)</f>
        <v>700333</v>
      </c>
      <c r="H12" s="34"/>
    </row>
    <row r="13" spans="1:8" ht="23.1" customHeight="1">
      <c r="A13" s="21" t="s">
        <v>24</v>
      </c>
      <c r="C13" s="26"/>
      <c r="D13" s="7"/>
      <c r="E13" s="85"/>
      <c r="F13" s="7"/>
      <c r="G13" s="85"/>
      <c r="H13" s="34"/>
    </row>
    <row r="14" spans="1:8" ht="23.1" customHeight="1">
      <c r="A14" s="13" t="s">
        <v>41</v>
      </c>
      <c r="C14" s="26"/>
      <c r="D14" s="7"/>
      <c r="E14" s="85">
        <v>899187</v>
      </c>
      <c r="F14" s="7"/>
      <c r="G14" s="85">
        <v>609399</v>
      </c>
      <c r="H14" s="34"/>
    </row>
    <row r="15" spans="1:8" ht="23.1" customHeight="1">
      <c r="A15" s="13" t="s">
        <v>59</v>
      </c>
      <c r="C15" s="26"/>
      <c r="D15" s="7"/>
      <c r="E15" s="85">
        <v>2075</v>
      </c>
      <c r="F15" s="7"/>
      <c r="G15" s="85">
        <v>1223</v>
      </c>
      <c r="H15" s="34"/>
    </row>
    <row r="16" spans="1:8" ht="23.1" customHeight="1">
      <c r="A16" s="13" t="s">
        <v>108</v>
      </c>
      <c r="C16" s="26"/>
      <c r="D16" s="7"/>
      <c r="E16" s="85">
        <v>66271</v>
      </c>
      <c r="F16" s="7"/>
      <c r="G16" s="85">
        <v>61851</v>
      </c>
      <c r="H16" s="35"/>
    </row>
    <row r="17" spans="1:10" ht="23.1" customHeight="1">
      <c r="A17" s="13" t="s">
        <v>27</v>
      </c>
      <c r="C17" s="26"/>
      <c r="D17" s="7"/>
      <c r="E17" s="85">
        <v>21728</v>
      </c>
      <c r="F17" s="7"/>
      <c r="G17" s="85">
        <v>16409</v>
      </c>
      <c r="H17" s="35"/>
    </row>
    <row r="18" spans="1:10" ht="23.1" customHeight="1">
      <c r="A18" s="21" t="s">
        <v>25</v>
      </c>
      <c r="C18" s="26"/>
      <c r="D18" s="7"/>
      <c r="E18" s="87">
        <f>SUM(E14:E17)</f>
        <v>989261</v>
      </c>
      <c r="F18" s="7"/>
      <c r="G18" s="9">
        <f>SUM(G14:G17)</f>
        <v>688882</v>
      </c>
      <c r="H18" s="34"/>
    </row>
    <row r="19" spans="1:10" ht="23.1" customHeight="1">
      <c r="A19" s="21" t="s">
        <v>134</v>
      </c>
      <c r="C19" s="26"/>
      <c r="D19" s="7"/>
      <c r="E19" s="85">
        <f>E12-E18</f>
        <v>20056</v>
      </c>
      <c r="F19" s="7"/>
      <c r="G19" s="7">
        <f>G12-G18</f>
        <v>11451</v>
      </c>
      <c r="H19" s="35"/>
    </row>
    <row r="20" spans="1:10" ht="23.1" customHeight="1">
      <c r="A20" s="13" t="s">
        <v>28</v>
      </c>
      <c r="C20" s="26"/>
      <c r="D20" s="7"/>
      <c r="E20" s="86">
        <v>-1795</v>
      </c>
      <c r="F20" s="7"/>
      <c r="G20" s="86">
        <v>-1842</v>
      </c>
      <c r="H20" s="34"/>
    </row>
    <row r="21" spans="1:10" ht="23.1" customHeight="1">
      <c r="A21" s="21" t="s">
        <v>98</v>
      </c>
      <c r="C21" s="26"/>
      <c r="D21" s="7"/>
      <c r="E21" s="85">
        <f>SUM(E19:E20)</f>
        <v>18261</v>
      </c>
      <c r="F21" s="7"/>
      <c r="G21" s="7">
        <f>SUM(G19:G20)</f>
        <v>9609</v>
      </c>
      <c r="H21" s="34"/>
    </row>
    <row r="22" spans="1:10" ht="23.1" customHeight="1">
      <c r="A22" s="13" t="s">
        <v>105</v>
      </c>
      <c r="C22" s="22">
        <v>13</v>
      </c>
      <c r="D22" s="7"/>
      <c r="E22" s="86">
        <v>-3876</v>
      </c>
      <c r="F22" s="7"/>
      <c r="G22" s="86">
        <v>-1755</v>
      </c>
      <c r="H22" s="34"/>
    </row>
    <row r="23" spans="1:10" ht="23.1" customHeight="1">
      <c r="A23" s="21" t="s">
        <v>99</v>
      </c>
      <c r="C23" s="22"/>
      <c r="D23" s="7"/>
      <c r="E23" s="93">
        <f>SUM(E21:E22)</f>
        <v>14385</v>
      </c>
      <c r="F23" s="7"/>
      <c r="G23" s="62">
        <f>SUM(G21:G22)</f>
        <v>7854</v>
      </c>
      <c r="H23" s="34"/>
    </row>
    <row r="24" spans="1:10" ht="20.100000000000001" customHeight="1">
      <c r="A24" s="21"/>
      <c r="C24" s="22"/>
      <c r="D24" s="7"/>
      <c r="E24" s="85"/>
      <c r="F24" s="7"/>
      <c r="G24" s="7"/>
      <c r="H24" s="35"/>
      <c r="I24" s="31"/>
      <c r="J24" s="31"/>
    </row>
    <row r="25" spans="1:10" ht="23.1" customHeight="1">
      <c r="A25" s="56" t="s">
        <v>91</v>
      </c>
      <c r="C25" s="22"/>
      <c r="D25" s="7"/>
      <c r="E25" s="94">
        <v>0</v>
      </c>
      <c r="F25" s="35"/>
      <c r="G25" s="80">
        <v>0</v>
      </c>
      <c r="H25" s="34"/>
    </row>
    <row r="26" spans="1:10" ht="20.100000000000001" customHeight="1">
      <c r="A26" s="55"/>
      <c r="C26" s="22"/>
      <c r="D26" s="7"/>
      <c r="E26" s="95"/>
      <c r="F26" s="7"/>
      <c r="G26" s="35"/>
      <c r="H26" s="34"/>
    </row>
    <row r="27" spans="1:10" ht="23.1" customHeight="1" thickBot="1">
      <c r="A27" s="81" t="s">
        <v>92</v>
      </c>
      <c r="C27" s="22"/>
      <c r="D27" s="7"/>
      <c r="E27" s="96">
        <f>E23+E25</f>
        <v>14385</v>
      </c>
      <c r="F27" s="83"/>
      <c r="G27" s="82">
        <f>G23+G25</f>
        <v>7854</v>
      </c>
      <c r="H27" s="34"/>
    </row>
    <row r="28" spans="1:10" ht="20.100000000000001" customHeight="1" thickTop="1">
      <c r="C28" s="26"/>
      <c r="E28" s="88"/>
    </row>
    <row r="29" spans="1:10" ht="23.1" customHeight="1">
      <c r="A29" s="21" t="s">
        <v>100</v>
      </c>
      <c r="C29" s="22">
        <v>14</v>
      </c>
      <c r="E29" s="88"/>
    </row>
    <row r="30" spans="1:10" ht="23.1" customHeight="1" thickBot="1">
      <c r="A30" s="13" t="s">
        <v>101</v>
      </c>
      <c r="C30" s="26"/>
      <c r="E30" s="97">
        <f>(E27/(E32/1000))</f>
        <v>3.5962500000000001E-2</v>
      </c>
      <c r="G30" s="84">
        <f>(G27/(G32/1000))</f>
        <v>1.9635E-2</v>
      </c>
    </row>
    <row r="31" spans="1:10" ht="20.100000000000001" customHeight="1" thickTop="1">
      <c r="C31" s="26"/>
      <c r="E31" s="88"/>
    </row>
    <row r="32" spans="1:10" ht="23.1" customHeight="1" thickBot="1">
      <c r="A32" s="13" t="s">
        <v>68</v>
      </c>
      <c r="C32" s="26"/>
      <c r="E32" s="98">
        <v>400000000</v>
      </c>
      <c r="G32" s="36">
        <v>400000000</v>
      </c>
    </row>
    <row r="33" spans="1:8" ht="20.100000000000001" customHeight="1" thickTop="1">
      <c r="C33" s="26"/>
    </row>
    <row r="34" spans="1:8" ht="23.1" customHeight="1">
      <c r="A34" s="13" t="s">
        <v>4</v>
      </c>
      <c r="C34" s="26"/>
    </row>
    <row r="35" spans="1:8" ht="23.1" customHeight="1">
      <c r="H35" s="57" t="s">
        <v>86</v>
      </c>
    </row>
    <row r="36" spans="1:8" ht="23.1" customHeight="1">
      <c r="A36" s="10" t="s">
        <v>73</v>
      </c>
      <c r="B36" s="11"/>
      <c r="C36" s="11"/>
      <c r="D36" s="32"/>
      <c r="E36" s="32"/>
      <c r="F36" s="32"/>
      <c r="G36" s="32"/>
      <c r="H36" s="11"/>
    </row>
    <row r="37" spans="1:8" ht="23.1" customHeight="1">
      <c r="A37" s="10" t="s">
        <v>69</v>
      </c>
      <c r="B37" s="11"/>
      <c r="C37" s="11"/>
      <c r="D37" s="32"/>
      <c r="E37" s="32"/>
      <c r="F37" s="32"/>
      <c r="G37" s="32"/>
      <c r="H37" s="11"/>
    </row>
    <row r="38" spans="1:8" ht="23.1" customHeight="1">
      <c r="A38" s="10" t="s">
        <v>150</v>
      </c>
      <c r="B38" s="11"/>
      <c r="C38" s="11"/>
      <c r="D38" s="12"/>
      <c r="E38" s="12"/>
      <c r="F38" s="12"/>
    </row>
    <row r="39" spans="1:8" ht="23.1" customHeight="1">
      <c r="A39" s="10"/>
      <c r="B39" s="11"/>
      <c r="C39" s="11"/>
      <c r="D39" s="12"/>
      <c r="E39" s="28"/>
      <c r="F39" s="12"/>
      <c r="G39" s="12"/>
      <c r="H39" s="14" t="s">
        <v>90</v>
      </c>
    </row>
    <row r="40" spans="1:8" ht="23.1" customHeight="1">
      <c r="A40" s="15"/>
      <c r="B40" s="11"/>
      <c r="C40" s="16" t="s">
        <v>35</v>
      </c>
      <c r="D40" s="17"/>
      <c r="E40" s="18" t="s">
        <v>118</v>
      </c>
      <c r="F40" s="17"/>
      <c r="G40" s="19">
        <v>2563</v>
      </c>
      <c r="H40" s="20"/>
    </row>
    <row r="41" spans="1:8" ht="23.1" customHeight="1">
      <c r="A41" s="21" t="s">
        <v>70</v>
      </c>
      <c r="B41" s="11"/>
      <c r="C41" s="16"/>
      <c r="D41" s="17"/>
      <c r="E41" s="17"/>
      <c r="F41" s="17"/>
      <c r="G41" s="17"/>
      <c r="H41" s="20"/>
    </row>
    <row r="42" spans="1:8" ht="23.1" customHeight="1">
      <c r="A42" s="21" t="s">
        <v>22</v>
      </c>
      <c r="C42" s="26"/>
    </row>
    <row r="43" spans="1:8" ht="23.1" customHeight="1">
      <c r="A43" s="13" t="s">
        <v>40</v>
      </c>
      <c r="C43" s="26"/>
      <c r="D43" s="7"/>
      <c r="E43" s="85">
        <v>3523192</v>
      </c>
      <c r="F43" s="7"/>
      <c r="G43" s="85">
        <v>2107723</v>
      </c>
      <c r="H43" s="34"/>
    </row>
    <row r="44" spans="1:8" ht="23.1" customHeight="1">
      <c r="A44" s="13" t="s">
        <v>58</v>
      </c>
      <c r="C44" s="26"/>
      <c r="D44" s="7"/>
      <c r="E44" s="85">
        <v>18787</v>
      </c>
      <c r="F44" s="7"/>
      <c r="G44" s="85">
        <v>14307</v>
      </c>
      <c r="H44" s="34"/>
    </row>
    <row r="45" spans="1:8" ht="23.1" customHeight="1">
      <c r="A45" s="13" t="s">
        <v>26</v>
      </c>
      <c r="C45" s="22">
        <v>12</v>
      </c>
      <c r="D45" s="7"/>
      <c r="E45" s="86">
        <v>26071</v>
      </c>
      <c r="F45" s="7"/>
      <c r="G45" s="86">
        <v>28461</v>
      </c>
      <c r="H45" s="34"/>
    </row>
    <row r="46" spans="1:8" ht="23.1" customHeight="1">
      <c r="A46" s="21" t="s">
        <v>23</v>
      </c>
      <c r="C46" s="26"/>
      <c r="D46" s="7"/>
      <c r="E46" s="86">
        <f>SUM(E43:E45)</f>
        <v>3568050</v>
      </c>
      <c r="F46" s="7"/>
      <c r="G46" s="86">
        <f>SUM(G43:G45)</f>
        <v>2150491</v>
      </c>
      <c r="H46" s="34"/>
    </row>
    <row r="47" spans="1:8" ht="23.1" customHeight="1">
      <c r="A47" s="21" t="s">
        <v>24</v>
      </c>
      <c r="C47" s="26"/>
      <c r="D47" s="7"/>
      <c r="E47" s="85"/>
      <c r="F47" s="7"/>
      <c r="G47" s="85"/>
      <c r="H47" s="34"/>
    </row>
    <row r="48" spans="1:8" ht="23.1" customHeight="1">
      <c r="A48" s="13" t="s">
        <v>41</v>
      </c>
      <c r="C48" s="26"/>
      <c r="D48" s="7"/>
      <c r="E48" s="85">
        <v>3189510</v>
      </c>
      <c r="F48" s="7"/>
      <c r="G48" s="85">
        <v>1876697</v>
      </c>
      <c r="H48" s="34"/>
    </row>
    <row r="49" spans="1:10" ht="23.1" customHeight="1">
      <c r="A49" s="13" t="s">
        <v>59</v>
      </c>
      <c r="C49" s="26"/>
      <c r="D49" s="7"/>
      <c r="E49" s="85">
        <v>6216</v>
      </c>
      <c r="F49" s="7"/>
      <c r="G49" s="85">
        <v>2981</v>
      </c>
      <c r="H49" s="34"/>
    </row>
    <row r="50" spans="1:10" ht="23.1" customHeight="1">
      <c r="A50" s="13" t="s">
        <v>108</v>
      </c>
      <c r="C50" s="26"/>
      <c r="D50" s="7"/>
      <c r="E50" s="85">
        <v>216954</v>
      </c>
      <c r="F50" s="7"/>
      <c r="G50" s="85">
        <v>173693</v>
      </c>
      <c r="H50" s="35"/>
    </row>
    <row r="51" spans="1:10" ht="23.1" customHeight="1">
      <c r="A51" s="13" t="s">
        <v>27</v>
      </c>
      <c r="C51" s="26"/>
      <c r="D51" s="7"/>
      <c r="E51" s="85">
        <v>67371</v>
      </c>
      <c r="F51" s="7"/>
      <c r="G51" s="85">
        <v>54105</v>
      </c>
      <c r="H51" s="35"/>
    </row>
    <row r="52" spans="1:10" ht="23.1" customHeight="1">
      <c r="A52" s="21" t="s">
        <v>25</v>
      </c>
      <c r="C52" s="26"/>
      <c r="D52" s="7"/>
      <c r="E52" s="87">
        <f>SUM(E48:E51)</f>
        <v>3480051</v>
      </c>
      <c r="F52" s="7"/>
      <c r="G52" s="87">
        <f>SUM(G48:G51)</f>
        <v>2107476</v>
      </c>
      <c r="H52" s="34"/>
    </row>
    <row r="53" spans="1:10" ht="23.1" customHeight="1">
      <c r="A53" s="21" t="s">
        <v>134</v>
      </c>
      <c r="C53" s="26"/>
      <c r="D53" s="7"/>
      <c r="E53" s="85">
        <f>E46-E52</f>
        <v>87999</v>
      </c>
      <c r="F53" s="7"/>
      <c r="G53" s="85">
        <f>G46-G52</f>
        <v>43015</v>
      </c>
      <c r="H53" s="35"/>
    </row>
    <row r="54" spans="1:10" ht="23.1" customHeight="1">
      <c r="A54" s="13" t="s">
        <v>28</v>
      </c>
      <c r="C54" s="26"/>
      <c r="D54" s="7"/>
      <c r="E54" s="86">
        <v>-6517</v>
      </c>
      <c r="F54" s="7"/>
      <c r="G54" s="86">
        <v>-4055</v>
      </c>
      <c r="H54" s="34"/>
    </row>
    <row r="55" spans="1:10" ht="23.1" customHeight="1">
      <c r="A55" s="21" t="s">
        <v>98</v>
      </c>
      <c r="C55" s="26"/>
      <c r="D55" s="7"/>
      <c r="E55" s="85">
        <f>SUM(E53:E54)</f>
        <v>81482</v>
      </c>
      <c r="F55" s="7"/>
      <c r="G55" s="85">
        <f>SUM(G53:G54)</f>
        <v>38960</v>
      </c>
      <c r="H55" s="34"/>
    </row>
    <row r="56" spans="1:10" ht="23.1" customHeight="1">
      <c r="A56" s="13" t="s">
        <v>105</v>
      </c>
      <c r="C56" s="22">
        <v>13</v>
      </c>
      <c r="D56" s="7"/>
      <c r="E56" s="86">
        <v>-16424</v>
      </c>
      <c r="F56" s="7"/>
      <c r="G56" s="86">
        <v>-7371</v>
      </c>
      <c r="H56" s="34"/>
    </row>
    <row r="57" spans="1:10" ht="23.1" customHeight="1">
      <c r="A57" s="21" t="s">
        <v>99</v>
      </c>
      <c r="C57" s="22"/>
      <c r="D57" s="7"/>
      <c r="E57" s="93">
        <f>SUM(E55:E56)</f>
        <v>65058</v>
      </c>
      <c r="F57" s="7"/>
      <c r="G57" s="62">
        <f>SUM(G55:G56)</f>
        <v>31589</v>
      </c>
      <c r="H57" s="34"/>
    </row>
    <row r="58" spans="1:10" ht="20.100000000000001" customHeight="1">
      <c r="A58" s="21"/>
      <c r="C58" s="22"/>
      <c r="D58" s="7"/>
      <c r="E58" s="85"/>
      <c r="F58" s="7"/>
      <c r="G58" s="7"/>
      <c r="H58" s="35"/>
      <c r="I58" s="31"/>
      <c r="J58" s="31"/>
    </row>
    <row r="59" spans="1:10" ht="23.1" customHeight="1" thickTop="1">
      <c r="A59" s="56" t="s">
        <v>91</v>
      </c>
      <c r="C59" s="22"/>
      <c r="D59" s="7"/>
      <c r="E59" s="94">
        <v>0</v>
      </c>
      <c r="F59" s="35"/>
      <c r="G59" s="80">
        <v>0</v>
      </c>
      <c r="H59" s="34"/>
    </row>
    <row r="60" spans="1:10" ht="20.100000000000001" customHeight="1">
      <c r="A60" s="55"/>
      <c r="C60" s="22"/>
      <c r="D60" s="7"/>
      <c r="E60" s="95"/>
      <c r="F60" s="7"/>
      <c r="G60" s="35"/>
      <c r="H60" s="34"/>
    </row>
    <row r="61" spans="1:10" ht="23.1" customHeight="1" thickBot="1">
      <c r="A61" s="81" t="s">
        <v>92</v>
      </c>
      <c r="C61" s="22"/>
      <c r="D61" s="7"/>
      <c r="E61" s="96">
        <f>E57+E59</f>
        <v>65058</v>
      </c>
      <c r="F61" s="83"/>
      <c r="G61" s="82">
        <f>G57+G59</f>
        <v>31589</v>
      </c>
      <c r="H61" s="34"/>
    </row>
    <row r="62" spans="1:10" ht="20.100000000000001" customHeight="1" thickTop="1">
      <c r="C62" s="26"/>
      <c r="E62" s="88"/>
    </row>
    <row r="63" spans="1:10" ht="23.1" customHeight="1">
      <c r="A63" s="21" t="s">
        <v>100</v>
      </c>
      <c r="C63" s="22">
        <v>14</v>
      </c>
      <c r="E63" s="88"/>
    </row>
    <row r="64" spans="1:10" ht="23.1" customHeight="1" thickBot="1">
      <c r="A64" s="13" t="s">
        <v>101</v>
      </c>
      <c r="C64" s="26"/>
      <c r="E64" s="97">
        <f>(E61/(E66/1000))</f>
        <v>0.16264500000000001</v>
      </c>
      <c r="G64" s="84">
        <f>(G61/(G66/1000))</f>
        <v>7.8972500000000001E-2</v>
      </c>
    </row>
    <row r="65" spans="1:8" ht="20.100000000000001" customHeight="1" thickTop="1">
      <c r="C65" s="26"/>
      <c r="E65" s="88"/>
    </row>
    <row r="66" spans="1:8" ht="23.1" customHeight="1" thickBot="1">
      <c r="A66" s="13" t="s">
        <v>68</v>
      </c>
      <c r="C66" s="26"/>
      <c r="E66" s="98">
        <v>400000000</v>
      </c>
      <c r="G66" s="36">
        <v>400000000</v>
      </c>
    </row>
    <row r="67" spans="1:8" ht="20.100000000000001" customHeight="1" thickTop="1">
      <c r="C67" s="26"/>
    </row>
    <row r="68" spans="1:8" ht="23.1" customHeight="1">
      <c r="A68" s="13" t="s">
        <v>4</v>
      </c>
      <c r="C68" s="26"/>
    </row>
    <row r="69" spans="1:8" ht="21.2" customHeight="1">
      <c r="H69" s="57" t="s">
        <v>86</v>
      </c>
    </row>
    <row r="70" spans="1:8" ht="21.2" customHeight="1">
      <c r="A70" s="10" t="s">
        <v>73</v>
      </c>
      <c r="B70" s="11"/>
      <c r="C70" s="11"/>
      <c r="D70" s="32"/>
      <c r="E70" s="32"/>
      <c r="F70" s="32"/>
      <c r="G70" s="32"/>
      <c r="H70" s="11"/>
    </row>
    <row r="71" spans="1:8" ht="21.2" customHeight="1">
      <c r="A71" s="37" t="s">
        <v>44</v>
      </c>
      <c r="B71" s="11"/>
      <c r="C71" s="11"/>
      <c r="D71" s="32"/>
      <c r="E71" s="32"/>
      <c r="F71" s="32"/>
      <c r="G71" s="32"/>
      <c r="H71" s="11"/>
    </row>
    <row r="72" spans="1:8" ht="21.2" customHeight="1">
      <c r="A72" s="10" t="s">
        <v>150</v>
      </c>
      <c r="B72" s="11"/>
      <c r="C72" s="11"/>
      <c r="D72" s="12"/>
      <c r="E72" s="12"/>
      <c r="F72" s="12"/>
    </row>
    <row r="73" spans="1:8" ht="21.2" customHeight="1">
      <c r="A73" s="10"/>
      <c r="B73" s="11"/>
      <c r="C73" s="11"/>
      <c r="D73" s="12"/>
      <c r="E73" s="28"/>
      <c r="F73" s="12"/>
      <c r="G73" s="12"/>
      <c r="H73" s="14" t="s">
        <v>85</v>
      </c>
    </row>
    <row r="74" spans="1:8" ht="21.2" customHeight="1">
      <c r="A74" s="15"/>
      <c r="B74" s="11"/>
      <c r="C74" s="16"/>
      <c r="D74" s="17"/>
      <c r="E74" s="18" t="s">
        <v>118</v>
      </c>
      <c r="F74" s="17"/>
      <c r="G74" s="19">
        <v>2563</v>
      </c>
      <c r="H74" s="20"/>
    </row>
    <row r="75" spans="1:8" ht="21.2" customHeight="1">
      <c r="A75" s="38" t="s">
        <v>45</v>
      </c>
      <c r="B75" s="39"/>
    </row>
    <row r="76" spans="1:8" ht="21.2" customHeight="1">
      <c r="A76" s="40" t="s">
        <v>106</v>
      </c>
      <c r="B76" s="41"/>
      <c r="E76" s="42">
        <f>SUM(E55)</f>
        <v>81482</v>
      </c>
      <c r="G76" s="42">
        <f>SUM(G55)</f>
        <v>38960</v>
      </c>
    </row>
    <row r="77" spans="1:8" ht="21.2" customHeight="1">
      <c r="A77" s="40" t="s">
        <v>107</v>
      </c>
      <c r="B77" s="41"/>
      <c r="E77" s="43"/>
      <c r="G77" s="43"/>
    </row>
    <row r="78" spans="1:8" ht="21.2" customHeight="1">
      <c r="A78" s="40" t="s">
        <v>60</v>
      </c>
      <c r="B78" s="41"/>
      <c r="E78" s="43"/>
    </row>
    <row r="79" spans="1:8" ht="21.2" customHeight="1">
      <c r="A79" s="40" t="s">
        <v>46</v>
      </c>
      <c r="B79" s="41"/>
      <c r="E79" s="43">
        <v>50869</v>
      </c>
      <c r="G79" s="43">
        <v>47847</v>
      </c>
    </row>
    <row r="80" spans="1:8" ht="21.2" customHeight="1">
      <c r="A80" s="40" t="s">
        <v>140</v>
      </c>
      <c r="B80" s="41"/>
      <c r="E80" s="43">
        <v>-628</v>
      </c>
      <c r="G80" s="43">
        <v>1514</v>
      </c>
    </row>
    <row r="81" spans="1:7" ht="21.2" customHeight="1">
      <c r="A81" s="40" t="s">
        <v>114</v>
      </c>
      <c r="B81" s="41"/>
      <c r="E81" s="43">
        <v>11939</v>
      </c>
      <c r="G81" s="43">
        <v>8218</v>
      </c>
    </row>
    <row r="82" spans="1:7" ht="21.2" customHeight="1">
      <c r="A82" s="40" t="s">
        <v>144</v>
      </c>
      <c r="B82" s="41"/>
      <c r="E82" s="43">
        <v>-390</v>
      </c>
      <c r="G82" s="43">
        <v>710</v>
      </c>
    </row>
    <row r="83" spans="1:7" ht="21.2" customHeight="1">
      <c r="A83" s="40" t="s">
        <v>138</v>
      </c>
      <c r="B83" s="41"/>
      <c r="E83" s="43">
        <v>0</v>
      </c>
      <c r="G83" s="43">
        <v>-822</v>
      </c>
    </row>
    <row r="84" spans="1:7" ht="21.2" customHeight="1">
      <c r="A84" s="40" t="s">
        <v>143</v>
      </c>
      <c r="B84" s="41"/>
      <c r="E84" s="43">
        <v>0</v>
      </c>
      <c r="G84" s="43">
        <v>-761</v>
      </c>
    </row>
    <row r="85" spans="1:7" ht="21.2" customHeight="1">
      <c r="A85" s="40" t="s">
        <v>97</v>
      </c>
      <c r="B85" s="41"/>
      <c r="E85" s="43">
        <v>1517</v>
      </c>
      <c r="G85" s="43">
        <v>1687</v>
      </c>
    </row>
    <row r="86" spans="1:7" ht="21.2" customHeight="1">
      <c r="A86" s="40" t="s">
        <v>116</v>
      </c>
      <c r="B86" s="41"/>
      <c r="E86" s="43">
        <v>0</v>
      </c>
      <c r="G86" s="43">
        <v>-336</v>
      </c>
    </row>
    <row r="87" spans="1:7" ht="21.2" customHeight="1">
      <c r="A87" s="40" t="s">
        <v>103</v>
      </c>
      <c r="B87" s="41"/>
      <c r="E87" s="43">
        <v>4818</v>
      </c>
      <c r="F87" s="13"/>
      <c r="G87" s="43">
        <v>3351</v>
      </c>
    </row>
    <row r="88" spans="1:7" ht="21.2" customHeight="1">
      <c r="A88" s="40" t="s">
        <v>137</v>
      </c>
      <c r="B88" s="41"/>
      <c r="E88" s="43">
        <v>-28</v>
      </c>
      <c r="F88" s="13"/>
      <c r="G88" s="43">
        <v>-453</v>
      </c>
    </row>
    <row r="89" spans="1:7" ht="21.2" customHeight="1">
      <c r="A89" s="40" t="s">
        <v>122</v>
      </c>
      <c r="B89" s="41"/>
      <c r="E89" s="45">
        <v>7613</v>
      </c>
      <c r="G89" s="45">
        <v>8506</v>
      </c>
    </row>
    <row r="90" spans="1:7" ht="21.2" customHeight="1">
      <c r="A90" s="40" t="s">
        <v>47</v>
      </c>
      <c r="B90" s="41"/>
      <c r="E90" s="99"/>
      <c r="F90" s="13"/>
      <c r="G90" s="13"/>
    </row>
    <row r="91" spans="1:7" ht="21.2" customHeight="1">
      <c r="A91" s="40" t="s">
        <v>48</v>
      </c>
      <c r="B91" s="41"/>
      <c r="E91" s="44">
        <f>SUM(E76:E89)</f>
        <v>157192</v>
      </c>
      <c r="G91" s="44">
        <f>SUM(G76:G89)</f>
        <v>108421</v>
      </c>
    </row>
    <row r="92" spans="1:7" ht="21.2" customHeight="1">
      <c r="A92" s="40" t="s">
        <v>61</v>
      </c>
      <c r="B92" s="41"/>
      <c r="E92" s="85"/>
      <c r="G92" s="24"/>
    </row>
    <row r="93" spans="1:7" ht="21.2" customHeight="1">
      <c r="A93" s="40" t="s">
        <v>49</v>
      </c>
      <c r="B93" s="41"/>
      <c r="E93" s="43">
        <v>18489</v>
      </c>
      <c r="G93" s="43">
        <v>15164</v>
      </c>
    </row>
    <row r="94" spans="1:7" ht="21.2" customHeight="1">
      <c r="A94" s="101" t="s">
        <v>153</v>
      </c>
      <c r="B94" s="41"/>
      <c r="E94" s="43">
        <v>166495</v>
      </c>
      <c r="G94" s="43">
        <v>214907</v>
      </c>
    </row>
    <row r="95" spans="1:7" ht="21.2" customHeight="1">
      <c r="A95" s="40" t="s">
        <v>50</v>
      </c>
      <c r="B95" s="41"/>
      <c r="E95" s="43">
        <v>10179</v>
      </c>
      <c r="G95" s="43">
        <v>8051</v>
      </c>
    </row>
    <row r="96" spans="1:7" ht="21.2" customHeight="1">
      <c r="A96" s="40" t="s">
        <v>51</v>
      </c>
      <c r="B96" s="41"/>
      <c r="E96" s="43">
        <v>-384</v>
      </c>
      <c r="G96" s="43">
        <v>-447</v>
      </c>
    </row>
    <row r="97" spans="1:8" ht="21.2" customHeight="1">
      <c r="A97" s="40" t="s">
        <v>62</v>
      </c>
      <c r="B97" s="41"/>
      <c r="E97" s="43"/>
      <c r="G97" s="43"/>
    </row>
    <row r="98" spans="1:8" ht="21.2" customHeight="1">
      <c r="A98" s="40" t="s">
        <v>52</v>
      </c>
      <c r="B98" s="41"/>
      <c r="E98" s="43">
        <v>29434</v>
      </c>
      <c r="G98" s="43">
        <v>-284787</v>
      </c>
    </row>
    <row r="99" spans="1:8" ht="21.2" customHeight="1">
      <c r="A99" s="40" t="s">
        <v>53</v>
      </c>
      <c r="B99" s="41"/>
      <c r="E99" s="45">
        <v>-814</v>
      </c>
      <c r="G99" s="45">
        <v>2088</v>
      </c>
    </row>
    <row r="100" spans="1:8" ht="21.2" customHeight="1">
      <c r="A100" s="40" t="s">
        <v>128</v>
      </c>
      <c r="B100" s="41"/>
      <c r="E100" s="43">
        <f>SUM(E91,E93:E99)</f>
        <v>380591</v>
      </c>
      <c r="G100" s="43">
        <f>SUM(G91,G93:G99)</f>
        <v>63397</v>
      </c>
    </row>
    <row r="101" spans="1:8" ht="21.2" customHeight="1">
      <c r="A101" s="40" t="s">
        <v>136</v>
      </c>
      <c r="B101" s="41"/>
      <c r="E101" s="43">
        <v>28</v>
      </c>
      <c r="G101" s="43">
        <v>453</v>
      </c>
    </row>
    <row r="102" spans="1:8" ht="21.2" customHeight="1">
      <c r="A102" s="40" t="s">
        <v>117</v>
      </c>
      <c r="B102" s="41"/>
      <c r="E102" s="43">
        <v>0</v>
      </c>
      <c r="G102" s="43">
        <v>889</v>
      </c>
    </row>
    <row r="103" spans="1:8" ht="21.2" customHeight="1">
      <c r="A103" s="40" t="s">
        <v>54</v>
      </c>
      <c r="B103" s="41"/>
      <c r="E103" s="43">
        <v>-25697</v>
      </c>
      <c r="G103" s="43">
        <v>-17399</v>
      </c>
    </row>
    <row r="104" spans="1:8" ht="21.2" customHeight="1">
      <c r="A104" s="38" t="s">
        <v>127</v>
      </c>
      <c r="B104" s="41"/>
      <c r="E104" s="46">
        <f>SUM(E100:E103)</f>
        <v>354922</v>
      </c>
      <c r="G104" s="46">
        <f>SUM(G100:G103)</f>
        <v>47340</v>
      </c>
    </row>
    <row r="105" spans="1:8" ht="20.100000000000001" customHeight="1">
      <c r="A105" s="40"/>
      <c r="B105" s="41"/>
    </row>
    <row r="106" spans="1:8" ht="21.2" customHeight="1">
      <c r="A106" s="13" t="s">
        <v>4</v>
      </c>
      <c r="B106" s="41"/>
    </row>
    <row r="107" spans="1:8" ht="23.1" customHeight="1">
      <c r="B107" s="41"/>
      <c r="H107" s="57" t="s">
        <v>86</v>
      </c>
    </row>
    <row r="108" spans="1:8" ht="23.1" customHeight="1">
      <c r="A108" s="10" t="s">
        <v>73</v>
      </c>
      <c r="B108" s="11"/>
      <c r="C108" s="11"/>
      <c r="D108" s="32"/>
      <c r="E108" s="32"/>
      <c r="F108" s="32"/>
      <c r="G108" s="32"/>
      <c r="H108" s="11"/>
    </row>
    <row r="109" spans="1:8" ht="23.1" customHeight="1">
      <c r="A109" s="37" t="s">
        <v>55</v>
      </c>
      <c r="B109" s="11"/>
      <c r="C109" s="11"/>
      <c r="D109" s="32"/>
      <c r="E109" s="32"/>
      <c r="F109" s="32"/>
      <c r="G109" s="32"/>
      <c r="H109" s="11"/>
    </row>
    <row r="110" spans="1:8" ht="23.1" customHeight="1">
      <c r="A110" s="10" t="s">
        <v>150</v>
      </c>
      <c r="B110" s="11"/>
      <c r="C110" s="11"/>
      <c r="D110" s="12"/>
      <c r="E110" s="12"/>
      <c r="F110" s="12"/>
    </row>
    <row r="111" spans="1:8" ht="23.1" customHeight="1">
      <c r="A111" s="10"/>
      <c r="B111" s="11"/>
      <c r="C111" s="11"/>
      <c r="D111" s="12"/>
      <c r="E111" s="28"/>
      <c r="F111" s="12"/>
      <c r="G111" s="12"/>
      <c r="H111" s="14" t="s">
        <v>85</v>
      </c>
    </row>
    <row r="112" spans="1:8" ht="23.1" customHeight="1">
      <c r="A112" s="15"/>
      <c r="B112" s="11"/>
      <c r="C112" s="16"/>
      <c r="D112" s="17"/>
      <c r="E112" s="18" t="s">
        <v>118</v>
      </c>
      <c r="F112" s="17"/>
      <c r="G112" s="19">
        <v>2563</v>
      </c>
      <c r="H112" s="20"/>
    </row>
    <row r="113" spans="1:7" ht="23.1" customHeight="1">
      <c r="A113" s="38" t="s">
        <v>56</v>
      </c>
    </row>
    <row r="114" spans="1:7" ht="23.1" customHeight="1">
      <c r="A114" s="40" t="s">
        <v>115</v>
      </c>
      <c r="E114" s="44">
        <v>0</v>
      </c>
      <c r="G114" s="88">
        <v>122613</v>
      </c>
    </row>
    <row r="115" spans="1:7" ht="23.1" customHeight="1">
      <c r="A115" s="40" t="s">
        <v>151</v>
      </c>
      <c r="E115" s="44">
        <v>0</v>
      </c>
      <c r="G115" s="88">
        <v>10000</v>
      </c>
    </row>
    <row r="116" spans="1:7" ht="23.1" customHeight="1">
      <c r="A116" s="40" t="s">
        <v>141</v>
      </c>
      <c r="E116" s="44">
        <v>414</v>
      </c>
      <c r="G116" s="44">
        <v>112</v>
      </c>
    </row>
    <row r="117" spans="1:7" ht="23.1" customHeight="1">
      <c r="A117" s="40" t="s">
        <v>66</v>
      </c>
      <c r="E117" s="44">
        <v>-21736</v>
      </c>
      <c r="G117" s="44">
        <v>-23402</v>
      </c>
    </row>
    <row r="118" spans="1:7" ht="23.1" customHeight="1">
      <c r="A118" s="40" t="s">
        <v>67</v>
      </c>
      <c r="E118" s="47">
        <v>-7580</v>
      </c>
      <c r="G118" s="44">
        <v>-3426</v>
      </c>
    </row>
    <row r="119" spans="1:7" ht="23.1" customHeight="1">
      <c r="A119" s="40" t="s">
        <v>113</v>
      </c>
      <c r="E119" s="47">
        <v>0</v>
      </c>
      <c r="G119" s="47">
        <v>-2366</v>
      </c>
    </row>
    <row r="120" spans="1:7" ht="23.1" customHeight="1">
      <c r="A120" s="38" t="s">
        <v>126</v>
      </c>
      <c r="E120" s="46">
        <f>SUM(E114:E119)</f>
        <v>-28902</v>
      </c>
      <c r="G120" s="46">
        <f>SUM(G114:G119)</f>
        <v>103531</v>
      </c>
    </row>
    <row r="121" spans="1:7" ht="23.1" customHeight="1">
      <c r="A121" s="38" t="s">
        <v>57</v>
      </c>
      <c r="E121" s="43"/>
      <c r="G121" s="43"/>
    </row>
    <row r="122" spans="1:7" ht="23.1" customHeight="1">
      <c r="A122" s="40" t="s">
        <v>123</v>
      </c>
      <c r="E122" s="43">
        <v>793406</v>
      </c>
      <c r="G122" s="43">
        <v>0</v>
      </c>
    </row>
    <row r="123" spans="1:7" ht="23.1" customHeight="1">
      <c r="A123" s="40" t="s">
        <v>124</v>
      </c>
      <c r="E123" s="43">
        <v>-915406</v>
      </c>
      <c r="G123" s="43">
        <v>0</v>
      </c>
    </row>
    <row r="124" spans="1:7" ht="23.1" customHeight="1">
      <c r="A124" s="40" t="s">
        <v>139</v>
      </c>
      <c r="E124" s="43">
        <v>-43988</v>
      </c>
      <c r="G124" s="43">
        <v>-39994</v>
      </c>
    </row>
    <row r="125" spans="1:7" ht="23.1" customHeight="1">
      <c r="A125" s="40" t="s">
        <v>129</v>
      </c>
      <c r="E125" s="43">
        <v>-35249</v>
      </c>
      <c r="G125" s="100">
        <v>-29978</v>
      </c>
    </row>
    <row r="126" spans="1:7" ht="23.1" customHeight="1">
      <c r="A126" s="40" t="s">
        <v>125</v>
      </c>
      <c r="E126" s="43">
        <v>-4913</v>
      </c>
      <c r="G126" s="43">
        <v>-3351</v>
      </c>
    </row>
    <row r="127" spans="1:7" ht="23.1" customHeight="1">
      <c r="A127" s="38" t="s">
        <v>102</v>
      </c>
      <c r="E127" s="46">
        <f>SUM(E122:F126)</f>
        <v>-206150</v>
      </c>
      <c r="G127" s="46">
        <f>SUM(G122:H126)</f>
        <v>-73323</v>
      </c>
    </row>
    <row r="128" spans="1:7" ht="23.1" customHeight="1">
      <c r="A128" s="38" t="s">
        <v>133</v>
      </c>
      <c r="E128" s="43">
        <f>SUM(E104,E120,E127)</f>
        <v>119870</v>
      </c>
      <c r="G128" s="43">
        <f>SUM(G104,G120,G127)</f>
        <v>77548</v>
      </c>
    </row>
    <row r="129" spans="1:7" ht="23.1" customHeight="1">
      <c r="A129" s="40" t="s">
        <v>93</v>
      </c>
      <c r="E129" s="45">
        <f>'BS (2)'!G10</f>
        <v>44968</v>
      </c>
      <c r="G129" s="45">
        <v>36905</v>
      </c>
    </row>
    <row r="130" spans="1:7" ht="23.1" customHeight="1" thickBot="1">
      <c r="A130" s="38" t="s">
        <v>94</v>
      </c>
      <c r="E130" s="48">
        <f>SUM(E128:E129)</f>
        <v>164838</v>
      </c>
      <c r="G130" s="48">
        <f>SUM(G128:G129)</f>
        <v>114453</v>
      </c>
    </row>
    <row r="131" spans="1:7" ht="23.1" customHeight="1" thickTop="1">
      <c r="A131" s="40"/>
      <c r="E131" s="43">
        <f>E130-'BS (2)'!E10</f>
        <v>0</v>
      </c>
      <c r="G131" s="43"/>
    </row>
    <row r="132" spans="1:7" ht="23.1" customHeight="1">
      <c r="A132" s="38" t="s">
        <v>82</v>
      </c>
      <c r="E132" s="43"/>
      <c r="G132" s="43"/>
    </row>
    <row r="133" spans="1:7" ht="23.1" customHeight="1">
      <c r="A133" s="40" t="s">
        <v>83</v>
      </c>
      <c r="E133" s="13"/>
      <c r="G133" s="13"/>
    </row>
    <row r="134" spans="1:7" ht="23.1" customHeight="1">
      <c r="A134" s="40" t="s">
        <v>135</v>
      </c>
      <c r="E134" s="43">
        <v>10236</v>
      </c>
      <c r="G134" s="43">
        <v>7080</v>
      </c>
    </row>
    <row r="135" spans="1:7" ht="23.1" customHeight="1">
      <c r="A135" s="40" t="s">
        <v>152</v>
      </c>
      <c r="E135" s="43">
        <v>2550</v>
      </c>
      <c r="G135" s="43">
        <v>0</v>
      </c>
    </row>
    <row r="136" spans="1:7" ht="23.1" customHeight="1">
      <c r="A136" s="40" t="s">
        <v>142</v>
      </c>
      <c r="E136" s="43">
        <v>6115</v>
      </c>
      <c r="G136" s="43">
        <v>81817</v>
      </c>
    </row>
    <row r="137" spans="1:7" ht="23.1" customHeight="1">
      <c r="A137" s="40" t="s">
        <v>104</v>
      </c>
      <c r="E137" s="43">
        <v>1972</v>
      </c>
      <c r="F137" s="43"/>
      <c r="G137" s="43">
        <v>1575</v>
      </c>
    </row>
    <row r="138" spans="1:7" ht="23.1" customHeight="1">
      <c r="A138" s="40"/>
      <c r="E138" s="43"/>
      <c r="G138" s="43"/>
    </row>
    <row r="139" spans="1:7" ht="23.1" customHeight="1">
      <c r="A139" s="13" t="s">
        <v>4</v>
      </c>
    </row>
  </sheetData>
  <phoneticPr fontId="0" type="noConversion"/>
  <printOptions horizontalCentered="1" gridLinesSet="0"/>
  <pageMargins left="0.94488188976377963" right="0.51181102362204722" top="0.78740157480314965" bottom="0" header="0.51181102362204722" footer="0.19685039370078741"/>
  <pageSetup paperSize="9" scale="96" fitToHeight="0" orientation="portrait" r:id="rId1"/>
  <headerFooter alignWithMargins="0"/>
  <rowBreaks count="3" manualBreakCount="3">
    <brk id="34" max="16383" man="1"/>
    <brk id="68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view="pageBreakPreview" zoomScale="85" zoomScaleNormal="100" zoomScaleSheetLayoutView="85" workbookViewId="0">
      <selection activeCell="D5" sqref="D5"/>
    </sheetView>
  </sheetViews>
  <sheetFormatPr defaultRowHeight="21.75"/>
  <cols>
    <col min="1" max="1" width="27.28515625" style="63" customWidth="1"/>
    <col min="2" max="2" width="4.5703125" style="63" customWidth="1"/>
    <col min="3" max="3" width="0.85546875" style="63" customWidth="1"/>
    <col min="4" max="4" width="13.140625" style="63" customWidth="1"/>
    <col min="5" max="5" width="0.85546875" style="63" customWidth="1"/>
    <col min="6" max="6" width="13.140625" style="63" customWidth="1"/>
    <col min="7" max="7" width="0.85546875" style="63" customWidth="1"/>
    <col min="8" max="8" width="14.7109375" style="63" customWidth="1"/>
    <col min="9" max="9" width="0.85546875" style="63" customWidth="1"/>
    <col min="10" max="10" width="13.140625" style="63" customWidth="1"/>
    <col min="11" max="11" width="0.85546875" style="63" customWidth="1"/>
    <col min="12" max="12" width="13.140625" style="63" customWidth="1"/>
    <col min="13" max="13" width="1.140625" style="63" customWidth="1"/>
    <col min="14" max="16384" width="9.140625" style="63"/>
  </cols>
  <sheetData>
    <row r="1" spans="1:12">
      <c r="L1" s="64" t="s">
        <v>86</v>
      </c>
    </row>
    <row r="2" spans="1:12">
      <c r="A2" s="65" t="s">
        <v>73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>
      <c r="A3" s="102" t="s">
        <v>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>
      <c r="A4" s="102" t="s">
        <v>150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s="66" customFormat="1">
      <c r="D5" s="63"/>
      <c r="E5" s="63"/>
      <c r="F5" s="63"/>
      <c r="G5" s="63"/>
      <c r="H5" s="63"/>
      <c r="I5" s="63"/>
      <c r="J5" s="63"/>
      <c r="K5" s="63"/>
      <c r="L5" s="64" t="s">
        <v>85</v>
      </c>
    </row>
    <row r="6" spans="1:12" s="66" customFormat="1">
      <c r="D6" s="66" t="s">
        <v>15</v>
      </c>
      <c r="H6" s="103" t="s">
        <v>63</v>
      </c>
      <c r="I6" s="103"/>
      <c r="J6" s="103"/>
      <c r="L6" s="68"/>
    </row>
    <row r="7" spans="1:12" s="66" customFormat="1">
      <c r="D7" s="69" t="s">
        <v>17</v>
      </c>
      <c r="E7" s="69"/>
      <c r="F7" s="69" t="s">
        <v>79</v>
      </c>
      <c r="G7" s="69"/>
      <c r="H7" s="69" t="s">
        <v>72</v>
      </c>
    </row>
    <row r="8" spans="1:12" s="66" customFormat="1">
      <c r="B8" s="16"/>
      <c r="D8" s="67" t="s">
        <v>16</v>
      </c>
      <c r="E8" s="69"/>
      <c r="F8" s="67" t="s">
        <v>80</v>
      </c>
      <c r="G8" s="69"/>
      <c r="H8" s="67" t="s">
        <v>71</v>
      </c>
      <c r="I8" s="69"/>
      <c r="J8" s="67" t="s">
        <v>14</v>
      </c>
      <c r="K8" s="69"/>
      <c r="L8" s="67" t="s">
        <v>42</v>
      </c>
    </row>
    <row r="9" spans="1:12">
      <c r="A9" s="70" t="s">
        <v>109</v>
      </c>
      <c r="B9" s="70"/>
      <c r="C9" s="70"/>
      <c r="D9" s="52">
        <v>200000</v>
      </c>
      <c r="E9" s="52"/>
      <c r="F9" s="52">
        <v>39810</v>
      </c>
      <c r="G9" s="52"/>
      <c r="H9" s="52">
        <v>18335</v>
      </c>
      <c r="I9" s="52"/>
      <c r="J9" s="52">
        <v>120828</v>
      </c>
      <c r="K9" s="52"/>
      <c r="L9" s="52">
        <f>SUM(D9:J9)</f>
        <v>378973</v>
      </c>
    </row>
    <row r="10" spans="1:12">
      <c r="A10" s="63" t="s">
        <v>132</v>
      </c>
      <c r="B10" s="71"/>
      <c r="C10" s="71"/>
      <c r="D10" s="52">
        <v>0</v>
      </c>
      <c r="E10" s="52"/>
      <c r="F10" s="52">
        <v>0</v>
      </c>
      <c r="G10" s="52"/>
      <c r="H10" s="52">
        <v>0</v>
      </c>
      <c r="I10" s="52"/>
      <c r="J10" s="52">
        <v>-40000</v>
      </c>
      <c r="K10" s="52"/>
      <c r="L10" s="52">
        <f>SUM(D10:J10)</f>
        <v>-40000</v>
      </c>
    </row>
    <row r="11" spans="1:12" s="72" customFormat="1">
      <c r="A11" s="72" t="s">
        <v>95</v>
      </c>
      <c r="D11" s="61">
        <v>0</v>
      </c>
      <c r="E11" s="52"/>
      <c r="F11" s="61">
        <v>0</v>
      </c>
      <c r="G11" s="52"/>
      <c r="H11" s="61">
        <v>0</v>
      </c>
      <c r="I11" s="52"/>
      <c r="J11" s="61">
        <f>'BS&amp;PL'!G57</f>
        <v>31589</v>
      </c>
      <c r="K11" s="52"/>
      <c r="L11" s="61">
        <f>SUM(D11:J11)</f>
        <v>31589</v>
      </c>
    </row>
    <row r="12" spans="1:12" ht="22.5" thickBot="1">
      <c r="A12" s="70" t="s">
        <v>145</v>
      </c>
      <c r="B12" s="70"/>
      <c r="C12" s="70"/>
      <c r="D12" s="60">
        <f>SUM(D9:D11)</f>
        <v>200000</v>
      </c>
      <c r="E12" s="52"/>
      <c r="F12" s="60">
        <f>SUM(F9:F11)</f>
        <v>39810</v>
      </c>
      <c r="G12" s="52"/>
      <c r="H12" s="60">
        <f>SUM(H9:H11)</f>
        <v>18335</v>
      </c>
      <c r="I12" s="52"/>
      <c r="J12" s="60">
        <f>SUM(J9:J11)</f>
        <v>112417</v>
      </c>
      <c r="K12" s="52"/>
      <c r="L12" s="60">
        <f>SUM(L9:L11)</f>
        <v>370562</v>
      </c>
    </row>
    <row r="13" spans="1:12" ht="22.5" thickTop="1">
      <c r="D13" s="53"/>
      <c r="E13" s="53"/>
      <c r="F13" s="53"/>
      <c r="G13" s="53"/>
      <c r="H13" s="53"/>
      <c r="I13" s="53"/>
      <c r="J13" s="53"/>
      <c r="K13" s="52"/>
      <c r="L13" s="53"/>
    </row>
    <row r="14" spans="1:12">
      <c r="A14" s="70" t="s">
        <v>119</v>
      </c>
      <c r="B14" s="71"/>
      <c r="C14" s="71"/>
      <c r="D14" s="52">
        <v>200000</v>
      </c>
      <c r="E14" s="52"/>
      <c r="F14" s="52">
        <v>39810</v>
      </c>
      <c r="G14" s="52"/>
      <c r="H14" s="52">
        <v>20000</v>
      </c>
      <c r="I14" s="52"/>
      <c r="J14" s="52">
        <v>152465</v>
      </c>
      <c r="K14" s="52"/>
      <c r="L14" s="52">
        <f>SUM(D14:J14)</f>
        <v>412275</v>
      </c>
    </row>
    <row r="15" spans="1:12">
      <c r="A15" s="63" t="s">
        <v>132</v>
      </c>
      <c r="B15" s="71"/>
      <c r="C15" s="71"/>
      <c r="D15" s="52">
        <v>0</v>
      </c>
      <c r="E15" s="52"/>
      <c r="F15" s="52">
        <v>0</v>
      </c>
      <c r="G15" s="52"/>
      <c r="H15" s="52">
        <v>0</v>
      </c>
      <c r="I15" s="52"/>
      <c r="J15" s="85">
        <v>-43999</v>
      </c>
      <c r="K15" s="52"/>
      <c r="L15" s="52">
        <f>SUM(D15:J15)</f>
        <v>-43999</v>
      </c>
    </row>
    <row r="16" spans="1:12" s="72" customFormat="1">
      <c r="A16" s="72" t="s">
        <v>95</v>
      </c>
      <c r="B16" s="73"/>
      <c r="C16" s="73"/>
      <c r="D16" s="61">
        <v>0</v>
      </c>
      <c r="E16" s="52"/>
      <c r="F16" s="61">
        <v>0</v>
      </c>
      <c r="G16" s="52"/>
      <c r="H16" s="61">
        <v>0</v>
      </c>
      <c r="I16" s="52"/>
      <c r="J16" s="61">
        <f>'BS&amp;PL'!E57</f>
        <v>65058</v>
      </c>
      <c r="K16" s="52"/>
      <c r="L16" s="61">
        <f>SUM(D16:J16)</f>
        <v>65058</v>
      </c>
    </row>
    <row r="17" spans="1:12" ht="22.5" thickBot="1">
      <c r="A17" s="70" t="s">
        <v>146</v>
      </c>
      <c r="B17" s="70"/>
      <c r="C17" s="70"/>
      <c r="D17" s="60">
        <f>SUM(D14:D16)</f>
        <v>200000</v>
      </c>
      <c r="E17" s="52"/>
      <c r="F17" s="60">
        <f>SUM(F14:F16)</f>
        <v>39810</v>
      </c>
      <c r="G17" s="52"/>
      <c r="H17" s="60">
        <f>SUM(H14:H16)</f>
        <v>20000</v>
      </c>
      <c r="I17" s="52"/>
      <c r="J17" s="60">
        <f>SUM(J14:J16)</f>
        <v>173524</v>
      </c>
      <c r="K17" s="52"/>
      <c r="L17" s="60">
        <f>SUM(L14:L16)</f>
        <v>433334</v>
      </c>
    </row>
    <row r="18" spans="1:12" ht="22.5" thickTop="1">
      <c r="A18" s="70"/>
      <c r="B18" s="70"/>
      <c r="C18" s="70"/>
      <c r="D18" s="74"/>
      <c r="E18" s="74"/>
      <c r="F18" s="74"/>
      <c r="G18" s="74"/>
      <c r="H18" s="74"/>
      <c r="I18" s="74"/>
      <c r="J18" s="74"/>
      <c r="K18" s="74"/>
      <c r="L18" s="74"/>
    </row>
    <row r="19" spans="1:12">
      <c r="A19" s="63" t="s">
        <v>4</v>
      </c>
      <c r="L19" s="75"/>
    </row>
  </sheetData>
  <mergeCells count="3">
    <mergeCell ref="A3:L3"/>
    <mergeCell ref="A4:L4"/>
    <mergeCell ref="H6:J6"/>
  </mergeCells>
  <printOptions horizontalCentered="1"/>
  <pageMargins left="0.94488188976377963" right="0.51181102362204722" top="0.9055118110236221" bottom="0.74803149606299213" header="0.51181102362204722" footer="0.51181102362204722"/>
  <pageSetup paperSize="9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F3948D365654A888E77AF4FA4A6E0" ma:contentTypeVersion="3" ma:contentTypeDescription="Create a new document." ma:contentTypeScope="" ma:versionID="58007676574da7a2626876dcf4da916c">
  <xsd:schema xmlns:xsd="http://www.w3.org/2001/XMLSchema" xmlns:xs="http://www.w3.org/2001/XMLSchema" xmlns:p="http://schemas.microsoft.com/office/2006/metadata/properties" xmlns:ns2="36824373-87f1-4dca-8db6-e05f6a4cf0b7" targetNamespace="http://schemas.microsoft.com/office/2006/metadata/properties" ma:root="true" ma:fieldsID="864bb5abc80babaa44b1b266f334b76d" ns2:_="">
    <xsd:import namespace="36824373-87f1-4dca-8db6-e05f6a4cf0b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24373-87f1-4dca-8db6-e05f6a4cf0b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DB7F93-0116-4847-A0C5-68FB60B61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24373-87f1-4dca-8db6-e05f6a4cf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911CF8-344E-4479-A2F5-5CFEB918B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3186C-DE05-493A-9CED-72FB2B085D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BS (2)</vt:lpstr>
      <vt:lpstr>BS&amp;PL</vt:lpstr>
      <vt:lpstr>ce (2)</vt:lpstr>
      <vt:lpstr>'BS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Danita Sirabowornkit</cp:lastModifiedBy>
  <cp:lastPrinted>2021-11-04T09:17:38Z</cp:lastPrinted>
  <dcterms:created xsi:type="dcterms:W3CDTF">1999-07-16T06:31:12Z</dcterms:created>
  <dcterms:modified xsi:type="dcterms:W3CDTF">2021-11-04T09:20:17Z</dcterms:modified>
</cp:coreProperties>
</file>