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ate1904="1" backupFile="1" defaultThemeVersion="124226"/>
  <mc:AlternateContent xmlns:mc="http://schemas.openxmlformats.org/markup-compatibility/2006">
    <mc:Choice Requires="x15">
      <x15ac:absPath xmlns:x15ac="http://schemas.microsoft.com/office/spreadsheetml/2010/11/ac" url="G:\L\L_S P V I\2022\Q3'2022\SPVI\"/>
    </mc:Choice>
  </mc:AlternateContent>
  <xr:revisionPtr revIDLastSave="0" documentId="13_ncr:1_{1CFD1C1F-AB19-4C2F-8497-41032B496334}" xr6:coauthVersionLast="47" xr6:coauthVersionMax="47" xr10:uidLastSave="{00000000-0000-0000-0000-000000000000}"/>
  <bookViews>
    <workbookView xWindow="-120" yWindow="-120" windowWidth="20730" windowHeight="11160" firstSheet="2" activeTab="2" xr2:uid="{00000000-000D-0000-FFFF-FFFF00000000}"/>
  </bookViews>
  <sheets>
    <sheet name="NAV000" sheetId="1" state="hidden" r:id="rId1"/>
    <sheet name="NAV001" sheetId="2" state="hidden" r:id="rId2"/>
    <sheet name="BS" sheetId="9" r:id="rId3"/>
    <sheet name="PL" sheetId="6" r:id="rId4"/>
    <sheet name="CE" sheetId="8" r:id="rId5"/>
    <sheet name="CF" sheetId="10" r:id="rId6"/>
    <sheet name="000" sheetId="4" state="veryHidden" r:id="rId7"/>
  </sheets>
  <definedNames>
    <definedName name="_xlnm.Print_Area" localSheetId="2">BS!$A$1:$H$64</definedName>
    <definedName name="_xlnm.Print_Area" localSheetId="5">CF!$A$1:$H$69</definedName>
    <definedName name="_xlnm.Print_Area" localSheetId="3">PL!$A$1:$H$68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9" l="1"/>
  <c r="E40" i="9"/>
  <c r="G53" i="6"/>
  <c r="G55" i="6" s="1"/>
  <c r="G52" i="6"/>
  <c r="G46" i="6"/>
  <c r="G12" i="6"/>
  <c r="E18" i="6"/>
  <c r="E12" i="6"/>
  <c r="L17" i="8"/>
  <c r="L11" i="8"/>
  <c r="G18" i="6"/>
  <c r="G19" i="6" s="1"/>
  <c r="G21" i="6" s="1"/>
  <c r="G23" i="6" s="1"/>
  <c r="G27" i="6" s="1"/>
  <c r="G30" i="6" s="1"/>
  <c r="G14" i="9"/>
  <c r="G55" i="10"/>
  <c r="E55" i="10"/>
  <c r="G48" i="10"/>
  <c r="E48" i="10"/>
  <c r="E46" i="6"/>
  <c r="E52" i="6"/>
  <c r="G21" i="9"/>
  <c r="G22" i="9"/>
  <c r="E21" i="9"/>
  <c r="E14" i="9"/>
  <c r="G44" i="9"/>
  <c r="E44" i="9"/>
  <c r="G54" i="9"/>
  <c r="G55" i="9"/>
  <c r="G52" i="9"/>
  <c r="G51" i="9"/>
  <c r="G56" i="9"/>
  <c r="L16" i="8"/>
  <c r="D20" i="8"/>
  <c r="E51" i="9"/>
  <c r="H14" i="8"/>
  <c r="F14" i="8"/>
  <c r="D14" i="8"/>
  <c r="L10" i="8"/>
  <c r="F20" i="8"/>
  <c r="E52" i="9"/>
  <c r="H20" i="8"/>
  <c r="E54" i="9"/>
  <c r="G45" i="9" l="1"/>
  <c r="G57" i="9"/>
  <c r="G58" i="9" s="1"/>
  <c r="E19" i="6"/>
  <c r="E21" i="6" s="1"/>
  <c r="E23" i="6" s="1"/>
  <c r="E27" i="6" s="1"/>
  <c r="E30" i="6" s="1"/>
  <c r="E45" i="9"/>
  <c r="E22" i="9"/>
  <c r="E53" i="6"/>
  <c r="E55" i="6" s="1"/>
  <c r="E8" i="10" s="1"/>
  <c r="E22" i="10" s="1"/>
  <c r="E31" i="10" s="1"/>
  <c r="E34" i="10" s="1"/>
  <c r="E56" i="10" s="1"/>
  <c r="E58" i="10" s="1"/>
  <c r="G8" i="10"/>
  <c r="G22" i="10" s="1"/>
  <c r="G31" i="10" s="1"/>
  <c r="G34" i="10" s="1"/>
  <c r="G56" i="10" s="1"/>
  <c r="G58" i="10" s="1"/>
  <c r="G57" i="6"/>
  <c r="E57" i="6" l="1"/>
  <c r="E61" i="6" s="1"/>
  <c r="E64" i="6" s="1"/>
  <c r="J13" i="8"/>
  <c r="G61" i="6"/>
  <c r="G64" i="6" s="1"/>
  <c r="J19" i="8" l="1"/>
  <c r="L19" i="8" s="1"/>
  <c r="L20" i="8" s="1"/>
  <c r="L13" i="8"/>
  <c r="L14" i="8" s="1"/>
  <c r="J14" i="8"/>
  <c r="J20" i="8" l="1"/>
  <c r="E55" i="9" s="1"/>
  <c r="E56" i="9" s="1"/>
  <c r="E57" i="9" s="1"/>
  <c r="E58" i="9" s="1"/>
</calcChain>
</file>

<file path=xl/sharedStrings.xml><?xml version="1.0" encoding="utf-8"?>
<sst xmlns="http://schemas.openxmlformats.org/spreadsheetml/2006/main" count="215" uniqueCount="153">
  <si>
    <t>Note</t>
  </si>
  <si>
    <t>The accompanying notes are an integral part of the financial statements.</t>
  </si>
  <si>
    <t>Total</t>
  </si>
  <si>
    <t>share capital</t>
  </si>
  <si>
    <t>Other current assets</t>
  </si>
  <si>
    <t>Other current liabilities</t>
  </si>
  <si>
    <t>Share capital</t>
  </si>
  <si>
    <t>Assets</t>
  </si>
  <si>
    <t>Current assets</t>
  </si>
  <si>
    <t>Total current assets</t>
  </si>
  <si>
    <t>Non-current assets</t>
  </si>
  <si>
    <t>Total non-current assets</t>
  </si>
  <si>
    <t>Total assets</t>
  </si>
  <si>
    <t>Liabilities and shareholders' equity</t>
  </si>
  <si>
    <t>Current liabilities</t>
  </si>
  <si>
    <t>Total current liabilities</t>
  </si>
  <si>
    <t>Non-current liabilities</t>
  </si>
  <si>
    <t>Total non-current liabilities</t>
  </si>
  <si>
    <t>Total liabilities</t>
  </si>
  <si>
    <t>Shareholders' equity</t>
  </si>
  <si>
    <t>Total shareholders' equity</t>
  </si>
  <si>
    <t>Total liabilities and shareholders' equity</t>
  </si>
  <si>
    <t>Directors</t>
  </si>
  <si>
    <t>Other income</t>
  </si>
  <si>
    <t>Revenues</t>
  </si>
  <si>
    <t>Total revenues</t>
  </si>
  <si>
    <t>Expenses</t>
  </si>
  <si>
    <t>Total expenses</t>
  </si>
  <si>
    <t>Cash and cash equivalents</t>
  </si>
  <si>
    <t>Finance cost</t>
  </si>
  <si>
    <t>Administrative expenses</t>
  </si>
  <si>
    <t>Trade and other receivables</t>
  </si>
  <si>
    <t>Trade and other payables</t>
  </si>
  <si>
    <t>Provision for long-term employee benefits</t>
  </si>
  <si>
    <t xml:space="preserve">Inventories </t>
  </si>
  <si>
    <t>Sales</t>
  </si>
  <si>
    <t>Other non-current assets</t>
  </si>
  <si>
    <t xml:space="preserve">Statement of financial position </t>
  </si>
  <si>
    <t>Statement of financial position (continued)</t>
  </si>
  <si>
    <t>Statement of changes in shareholders' equity</t>
  </si>
  <si>
    <t>Cash flows from operating activities</t>
  </si>
  <si>
    <t xml:space="preserve">   net cash provided by (paid from) operating activities:</t>
  </si>
  <si>
    <t xml:space="preserve">   Depreciation and amortisation</t>
  </si>
  <si>
    <t xml:space="preserve">   Provision for long-term employee benefits</t>
  </si>
  <si>
    <t xml:space="preserve">Profit from operating activities before  </t>
  </si>
  <si>
    <t xml:space="preserve">   changes in operating assets and liabilities</t>
  </si>
  <si>
    <t xml:space="preserve">   Trade and other receivables</t>
  </si>
  <si>
    <t xml:space="preserve">   Inventories</t>
  </si>
  <si>
    <t xml:space="preserve">   Other current assets</t>
  </si>
  <si>
    <t xml:space="preserve">   Other non-current assets</t>
  </si>
  <si>
    <t xml:space="preserve">   Trade and other payables</t>
  </si>
  <si>
    <t xml:space="preserve">   Other current liabilities</t>
  </si>
  <si>
    <t xml:space="preserve">Cash flows from investing activities </t>
  </si>
  <si>
    <t>Cash flows from financing activities</t>
  </si>
  <si>
    <t>Service income</t>
  </si>
  <si>
    <t xml:space="preserve"> paid up</t>
  </si>
  <si>
    <t>Issued and</t>
  </si>
  <si>
    <t>Operating assets (increase) decrease:</t>
  </si>
  <si>
    <t>Operating liabilities increase (decrease):</t>
  </si>
  <si>
    <t>Retained earnings</t>
  </si>
  <si>
    <t xml:space="preserve">   Appropriated - statutory reserve</t>
  </si>
  <si>
    <t xml:space="preserve">   Unappropriated</t>
  </si>
  <si>
    <t>Appropriated</t>
  </si>
  <si>
    <t>Unappropriated</t>
  </si>
  <si>
    <t>Acquisitions of equipment</t>
  </si>
  <si>
    <t>Weighted average number of ordinary shares (shares)</t>
  </si>
  <si>
    <t>Cash flow statement (continued)</t>
  </si>
  <si>
    <t>Cash flow statement</t>
  </si>
  <si>
    <t>Statement of comprehensive income</t>
  </si>
  <si>
    <t>Profit or loss</t>
  </si>
  <si>
    <t>S P V I Public Company Limited</t>
  </si>
  <si>
    <t>Deferred tax assets</t>
  </si>
  <si>
    <t xml:space="preserve">   Registered</t>
  </si>
  <si>
    <t xml:space="preserve">   Issued and fully paid up</t>
  </si>
  <si>
    <t>Share premium</t>
  </si>
  <si>
    <t>Share</t>
  </si>
  <si>
    <t>premium</t>
  </si>
  <si>
    <t xml:space="preserve">Cost of sales </t>
  </si>
  <si>
    <t>Cost of services</t>
  </si>
  <si>
    <t>Dividend payable</t>
  </si>
  <si>
    <t>Supplemental disclosures of cash flows information:</t>
  </si>
  <si>
    <t>Non-cash related transaction</t>
  </si>
  <si>
    <t>Equipment</t>
  </si>
  <si>
    <t>Intangible assets</t>
  </si>
  <si>
    <t>Net cash flows used in financing activities</t>
  </si>
  <si>
    <t>(Unaudited but reviewed)</t>
  </si>
  <si>
    <t>(Unit: Thousand Baht except earnings per share expressed in Baht)</t>
  </si>
  <si>
    <t>(Unit: Thousand Baht)</t>
  </si>
  <si>
    <t>Total comprehensive income for the period</t>
  </si>
  <si>
    <t>Other comprehensive income for the period</t>
  </si>
  <si>
    <t>Cash and cash equivalents at beginning of period</t>
  </si>
  <si>
    <t xml:space="preserve">Cash and cash equivalents at end of period </t>
  </si>
  <si>
    <t>(Unaudited</t>
  </si>
  <si>
    <t>(Audited)</t>
  </si>
  <si>
    <t>but reviewed)</t>
  </si>
  <si>
    <t>- statutory</t>
  </si>
  <si>
    <t>reserve</t>
  </si>
  <si>
    <t>Income tax payable</t>
  </si>
  <si>
    <t>Profit before income tax expenses</t>
  </si>
  <si>
    <t>Profit for the period</t>
  </si>
  <si>
    <t>Basic earnings per share</t>
  </si>
  <si>
    <t xml:space="preserve">Profit </t>
  </si>
  <si>
    <t xml:space="preserve">Total comprehensive income </t>
  </si>
  <si>
    <t xml:space="preserve">   for the period</t>
  </si>
  <si>
    <t xml:space="preserve">   Transfer inventory to equipment</t>
  </si>
  <si>
    <t>Profit before tax</t>
  </si>
  <si>
    <t xml:space="preserve">Adjustments to reconcile profit before tax to </t>
  </si>
  <si>
    <t>Selling and distribution expenses</t>
  </si>
  <si>
    <t xml:space="preserve">   Interest expenses</t>
  </si>
  <si>
    <t>Right-of-use assets</t>
  </si>
  <si>
    <t xml:space="preserve">   Cash paid for income tax</t>
  </si>
  <si>
    <t>Income tax expenses</t>
  </si>
  <si>
    <t>Increase in intangible assets</t>
  </si>
  <si>
    <t xml:space="preserve">Current portion of long-term lease liabilities </t>
  </si>
  <si>
    <t>Long-term lease liabilities - net of current portion</t>
  </si>
  <si>
    <t xml:space="preserve">      400,000,000 ordinary shares of Baht 0.50 each</t>
  </si>
  <si>
    <t>Balance as at 1 January 2021</t>
  </si>
  <si>
    <t xml:space="preserve">   Reduction in lease payment by lessors</t>
  </si>
  <si>
    <t>Increase in short-term loans from financial institution</t>
  </si>
  <si>
    <t>Cash paid for interst expenses</t>
  </si>
  <si>
    <t>Repayment of short-term loans from financial institution</t>
  </si>
  <si>
    <t>3, 5</t>
  </si>
  <si>
    <t>Operating profit</t>
  </si>
  <si>
    <t xml:space="preserve">   Payable for purchase of equipment </t>
  </si>
  <si>
    <t>Proceeds from sales of equipment</t>
  </si>
  <si>
    <t xml:space="preserve">   Payable for purchase of intangible assets</t>
  </si>
  <si>
    <t>31 December 2021</t>
  </si>
  <si>
    <t>Balance as at 1 January 2022</t>
  </si>
  <si>
    <t>Net cash flows used in investing activities</t>
  </si>
  <si>
    <t xml:space="preserve">   Reversal of allowance for expected credit losses </t>
  </si>
  <si>
    <t xml:space="preserve">   Gain on lease modification</t>
  </si>
  <si>
    <t>Net increase (decrease) in cash and cash equivalents</t>
  </si>
  <si>
    <t xml:space="preserve">   Cash received from interest income</t>
  </si>
  <si>
    <t>Payment of pricipal portion of lease liabilities</t>
  </si>
  <si>
    <t xml:space="preserve">   Reduction of inventories to net realisable value (reversal) </t>
  </si>
  <si>
    <t xml:space="preserve">   Interest income</t>
  </si>
  <si>
    <t>Cash paid for right-of-use assets</t>
  </si>
  <si>
    <t>Net cash flows from operating activities</t>
  </si>
  <si>
    <t>Dividend paid</t>
  </si>
  <si>
    <t xml:space="preserve">   Additions to right-of-use assets and lease liabilities</t>
  </si>
  <si>
    <t>As at 30 September 2022</t>
  </si>
  <si>
    <t>30 September 2022</t>
  </si>
  <si>
    <t>For the three-month period ended 30 September 2022</t>
  </si>
  <si>
    <t>Balance as at 30 September 2021</t>
  </si>
  <si>
    <t>Balance as at 30 September 2022</t>
  </si>
  <si>
    <t>For the nine-month period ended 30 September 2022</t>
  </si>
  <si>
    <t>3, 11</t>
  </si>
  <si>
    <t>Dividend paid (Note 15)</t>
  </si>
  <si>
    <t>Short-term loans from financial institutions</t>
  </si>
  <si>
    <t xml:space="preserve">     and intangible assets</t>
  </si>
  <si>
    <t xml:space="preserve">   Payable for acquisiton of leasehold right</t>
  </si>
  <si>
    <t xml:space="preserve">   Write-off trade account receivable as bad debts</t>
  </si>
  <si>
    <t xml:space="preserve">   Loss (gain) on disposals/write-off of equipment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</si>
</sst>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164" formatCode="0.0%"/>
    <numFmt numFmtId="165" formatCode="dd\-mmm\-yy_)"/>
    <numFmt numFmtId="166" formatCode="0.00_)"/>
    <numFmt numFmtId="167" formatCode="#,##0.00\ &quot;F&quot;;\-#,##0.00\ &quot;F&quot;"/>
    <numFmt numFmtId="168" formatCode="_(* #,##0_);_(* \(#,##0\);_(* &quot;-&quot;??_);_(@_)"/>
  </numFmts>
  <fonts count="12">
    <font>
      <sz val="10"/>
      <name val="ApFont"/>
    </font>
    <font>
      <sz val="10"/>
      <name val="ApFont"/>
    </font>
    <font>
      <sz val="14"/>
      <name val="AngsanaUPC"/>
      <family val="1"/>
      <charset val="222"/>
    </font>
    <font>
      <sz val="10"/>
      <name val="Arial"/>
      <family val="2"/>
    </font>
    <font>
      <sz val="8"/>
      <name val="Arial"/>
      <family val="2"/>
    </font>
    <font>
      <sz val="7"/>
      <name val="Small Fonts"/>
      <family val="2"/>
    </font>
    <font>
      <b/>
      <i/>
      <sz val="16"/>
      <name val="Helv"/>
    </font>
    <font>
      <b/>
      <sz val="11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4" fontId="1" fillId="0" borderId="0" applyFont="0" applyFill="0" applyBorder="0" applyAlignment="0" applyProtection="0"/>
    <xf numFmtId="167" fontId="2" fillId="0" borderId="0"/>
    <xf numFmtId="165" fontId="2" fillId="0" borderId="0"/>
    <xf numFmtId="164" fontId="2" fillId="0" borderId="0"/>
    <xf numFmtId="38" fontId="4" fillId="2" borderId="0" applyNumberFormat="0" applyBorder="0" applyAlignment="0" applyProtection="0"/>
    <xf numFmtId="10" fontId="4" fillId="3" borderId="1" applyNumberFormat="0" applyBorder="0" applyAlignment="0" applyProtection="0"/>
    <xf numFmtId="37" fontId="5" fillId="0" borderId="0"/>
    <xf numFmtId="166" fontId="6" fillId="0" borderId="0"/>
    <xf numFmtId="10" fontId="3" fillId="0" borderId="0" applyFont="0" applyFill="0" applyBorder="0" applyAlignment="0" applyProtection="0"/>
    <xf numFmtId="1" fontId="3" fillId="0" borderId="2" applyNumberFormat="0" applyFill="0" applyAlignment="0" applyProtection="0">
      <alignment horizontal="center" vertical="center"/>
    </xf>
  </cellStyleXfs>
  <cellXfs count="72">
    <xf numFmtId="0" fontId="0" fillId="0" borderId="0" xfId="0"/>
    <xf numFmtId="41" fontId="11" fillId="0" borderId="0" xfId="0" applyNumberFormat="1" applyFont="1" applyFill="1" applyBorder="1" applyAlignment="1"/>
    <xf numFmtId="41" fontId="11" fillId="0" borderId="0" xfId="0" applyNumberFormat="1" applyFont="1" applyFill="1" applyAlignment="1"/>
    <xf numFmtId="41" fontId="11" fillId="0" borderId="3" xfId="0" applyNumberFormat="1" applyFont="1" applyFill="1" applyBorder="1" applyAlignment="1"/>
    <xf numFmtId="41" fontId="8" fillId="0" borderId="0" xfId="0" applyNumberFormat="1" applyFont="1" applyFill="1" applyBorder="1" applyAlignment="1"/>
    <xf numFmtId="41" fontId="8" fillId="0" borderId="3" xfId="0" applyNumberFormat="1" applyFont="1" applyFill="1" applyBorder="1" applyAlignment="1"/>
    <xf numFmtId="0" fontId="7" fillId="0" borderId="0" xfId="0" applyFont="1" applyFill="1" applyAlignment="1"/>
    <xf numFmtId="1" fontId="7" fillId="0" borderId="0" xfId="0" applyNumberFormat="1" applyFont="1" applyFill="1" applyAlignment="1"/>
    <xf numFmtId="40" fontId="8" fillId="0" borderId="0" xfId="0" applyNumberFormat="1" applyFont="1" applyFill="1" applyAlignment="1"/>
    <xf numFmtId="1" fontId="8" fillId="0" borderId="0" xfId="0" applyNumberFormat="1" applyFont="1" applyFill="1" applyAlignment="1"/>
    <xf numFmtId="41" fontId="8" fillId="0" borderId="0" xfId="1" applyNumberFormat="1" applyFont="1" applyFill="1" applyAlignment="1">
      <alignment horizontal="right"/>
    </xf>
    <xf numFmtId="41" fontId="8" fillId="0" borderId="0" xfId="1" applyNumberFormat="1" applyFont="1" applyFill="1" applyAlignment="1"/>
    <xf numFmtId="41" fontId="8" fillId="0" borderId="0" xfId="0" applyNumberFormat="1" applyFont="1" applyFill="1" applyAlignment="1"/>
    <xf numFmtId="41" fontId="8" fillId="0" borderId="0" xfId="1" applyNumberFormat="1" applyFont="1" applyFill="1" applyBorder="1" applyAlignment="1">
      <alignment horizontal="right"/>
    </xf>
    <xf numFmtId="40" fontId="7" fillId="0" borderId="0" xfId="0" applyNumberFormat="1" applyFont="1" applyFill="1" applyAlignment="1"/>
    <xf numFmtId="38" fontId="8" fillId="0" borderId="0" xfId="0" applyNumberFormat="1" applyFont="1" applyFill="1" applyAlignment="1"/>
    <xf numFmtId="0" fontId="8" fillId="0" borderId="0" xfId="0" applyFont="1" applyFill="1" applyAlignment="1"/>
    <xf numFmtId="0" fontId="8" fillId="0" borderId="0" xfId="0" applyFont="1" applyFill="1" applyBorder="1" applyAlignment="1"/>
    <xf numFmtId="41" fontId="8" fillId="0" borderId="4" xfId="1" applyNumberFormat="1" applyFont="1" applyFill="1" applyBorder="1" applyAlignment="1"/>
    <xf numFmtId="37" fontId="7" fillId="0" borderId="0" xfId="0" applyNumberFormat="1" applyFont="1" applyFill="1" applyAlignment="1"/>
    <xf numFmtId="37" fontId="7" fillId="0" borderId="0" xfId="0" applyNumberFormat="1" applyFont="1" applyFill="1" applyAlignment="1">
      <alignment horizontal="center"/>
    </xf>
    <xf numFmtId="37" fontId="8" fillId="0" borderId="0" xfId="0" applyNumberFormat="1" applyFont="1" applyFill="1" applyAlignment="1">
      <alignment horizontal="left"/>
    </xf>
    <xf numFmtId="37" fontId="8" fillId="0" borderId="0" xfId="0" applyNumberFormat="1" applyFont="1" applyFill="1" applyAlignment="1">
      <alignment horizontal="centerContinuous"/>
    </xf>
    <xf numFmtId="37" fontId="8" fillId="0" borderId="0" xfId="0" applyNumberFormat="1" applyFont="1" applyFill="1" applyAlignment="1">
      <alignment horizontal="center"/>
    </xf>
    <xf numFmtId="38" fontId="8" fillId="0" borderId="0" xfId="0" applyNumberFormat="1" applyFont="1" applyFill="1" applyAlignment="1">
      <alignment horizontal="right"/>
    </xf>
    <xf numFmtId="38" fontId="8" fillId="0" borderId="0" xfId="0" applyNumberFormat="1" applyFont="1" applyFill="1" applyAlignment="1">
      <alignment horizontal="center"/>
    </xf>
    <xf numFmtId="37" fontId="9" fillId="0" borderId="0" xfId="0" applyNumberFormat="1" applyFont="1" applyFill="1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"/>
    </xf>
    <xf numFmtId="0" fontId="9" fillId="0" borderId="0" xfId="0" quotePrefix="1" applyNumberFormat="1" applyFont="1" applyFill="1" applyBorder="1" applyAlignment="1">
      <alignment horizontal="center"/>
    </xf>
    <xf numFmtId="37" fontId="8" fillId="0" borderId="0" xfId="0" applyNumberFormat="1" applyFont="1" applyFill="1" applyAlignment="1"/>
    <xf numFmtId="37" fontId="8" fillId="0" borderId="0" xfId="0" applyNumberFormat="1" applyFont="1" applyFill="1" applyBorder="1" applyAlignment="1"/>
    <xf numFmtId="0" fontId="10" fillId="0" borderId="0" xfId="0" applyFont="1" applyFill="1" applyAlignment="1">
      <alignment horizontal="center"/>
    </xf>
    <xf numFmtId="37" fontId="10" fillId="0" borderId="0" xfId="0" applyNumberFormat="1" applyFont="1" applyFill="1" applyAlignment="1">
      <alignment horizontal="center"/>
    </xf>
    <xf numFmtId="168" fontId="10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37" fontId="8" fillId="0" borderId="4" xfId="0" applyNumberFormat="1" applyFont="1" applyFill="1" applyBorder="1" applyAlignment="1"/>
    <xf numFmtId="41" fontId="10" fillId="0" borderId="0" xfId="0" applyNumberFormat="1" applyFont="1" applyFill="1" applyAlignment="1">
      <alignment horizontal="center"/>
    </xf>
    <xf numFmtId="37" fontId="8" fillId="0" borderId="5" xfId="0" applyNumberFormat="1" applyFont="1" applyFill="1" applyBorder="1" applyAlignment="1"/>
    <xf numFmtId="0" fontId="7" fillId="0" borderId="0" xfId="0" applyFont="1" applyFill="1" applyAlignment="1">
      <alignment horizontal="center"/>
    </xf>
    <xf numFmtId="0" fontId="8" fillId="0" borderId="0" xfId="0" quotePrefix="1" applyNumberFormat="1" applyFont="1" applyFill="1" applyBorder="1" applyAlignment="1">
      <alignment horizontal="center"/>
    </xf>
    <xf numFmtId="37" fontId="8" fillId="0" borderId="3" xfId="0" quotePrefix="1" applyNumberFormat="1" applyFont="1" applyFill="1" applyBorder="1" applyAlignment="1">
      <alignment horizontal="center"/>
    </xf>
    <xf numFmtId="41" fontId="11" fillId="0" borderId="6" xfId="0" applyNumberFormat="1" applyFont="1" applyFill="1" applyBorder="1" applyAlignment="1"/>
    <xf numFmtId="37" fontId="8" fillId="0" borderId="7" xfId="0" applyNumberFormat="1" applyFont="1" applyFill="1" applyBorder="1" applyAlignment="1"/>
    <xf numFmtId="41" fontId="8" fillId="0" borderId="0" xfId="0" applyNumberFormat="1" applyFont="1" applyFill="1" applyBorder="1" applyAlignment="1">
      <alignment horizontal="center"/>
    </xf>
    <xf numFmtId="38" fontId="8" fillId="0" borderId="0" xfId="0" applyNumberFormat="1" applyFont="1" applyFill="1" applyBorder="1" applyAlignment="1"/>
    <xf numFmtId="37" fontId="8" fillId="0" borderId="0" xfId="0" applyNumberFormat="1" applyFont="1" applyFill="1" applyAlignment="1">
      <alignment horizontal="right"/>
    </xf>
    <xf numFmtId="37" fontId="8" fillId="0" borderId="0" xfId="0" applyNumberFormat="1" applyFont="1" applyFill="1" applyBorder="1" applyAlignment="1">
      <alignment horizontal="center"/>
    </xf>
    <xf numFmtId="41" fontId="8" fillId="0" borderId="8" xfId="0" applyNumberFormat="1" applyFont="1" applyFill="1" applyBorder="1" applyAlignment="1"/>
    <xf numFmtId="41" fontId="8" fillId="0" borderId="3" xfId="0" applyNumberFormat="1" applyFont="1" applyFill="1" applyBorder="1" applyAlignment="1">
      <alignment horizontal="center"/>
    </xf>
    <xf numFmtId="41" fontId="8" fillId="0" borderId="6" xfId="0" applyNumberFormat="1" applyFont="1" applyFill="1" applyBorder="1" applyAlignment="1">
      <alignment horizontal="center"/>
    </xf>
    <xf numFmtId="41" fontId="8" fillId="0" borderId="3" xfId="1" applyNumberFormat="1" applyFont="1" applyFill="1" applyBorder="1" applyAlignment="1"/>
    <xf numFmtId="41" fontId="8" fillId="0" borderId="0" xfId="1" applyNumberFormat="1" applyFont="1" applyFill="1" applyAlignment="1">
      <alignment horizontal="center"/>
    </xf>
    <xf numFmtId="41" fontId="8" fillId="0" borderId="7" xfId="1" applyNumberFormat="1" applyFont="1" applyFill="1" applyBorder="1" applyAlignment="1"/>
    <xf numFmtId="41" fontId="8" fillId="0" borderId="0" xfId="1" applyNumberFormat="1" applyFont="1" applyFill="1" applyBorder="1" applyAlignment="1"/>
    <xf numFmtId="40" fontId="8" fillId="0" borderId="0" xfId="0" applyNumberFormat="1" applyFont="1" applyFill="1"/>
    <xf numFmtId="37" fontId="8" fillId="0" borderId="0" xfId="0" quotePrefix="1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37" fontId="8" fillId="0" borderId="3" xfId="0" applyNumberFormat="1" applyFont="1" applyFill="1" applyBorder="1" applyAlignment="1">
      <alignment horizontal="center"/>
    </xf>
    <xf numFmtId="0" fontId="8" fillId="0" borderId="0" xfId="0" applyFont="1" applyFill="1"/>
    <xf numFmtId="41" fontId="8" fillId="0" borderId="0" xfId="0" applyNumberFormat="1" applyFont="1" applyFill="1"/>
    <xf numFmtId="37" fontId="8" fillId="0" borderId="0" xfId="0" applyNumberFormat="1" applyFont="1" applyFill="1" applyBorder="1" applyAlignment="1">
      <alignment horizontal="left"/>
    </xf>
    <xf numFmtId="41" fontId="8" fillId="0" borderId="6" xfId="0" applyNumberFormat="1" applyFont="1" applyFill="1" applyBorder="1" applyAlignment="1"/>
    <xf numFmtId="41" fontId="8" fillId="0" borderId="3" xfId="0" applyNumberFormat="1" applyFont="1" applyFill="1" applyBorder="1"/>
    <xf numFmtId="41" fontId="8" fillId="0" borderId="7" xfId="0" applyNumberFormat="1" applyFont="1" applyFill="1" applyBorder="1" applyAlignment="1"/>
    <xf numFmtId="39" fontId="8" fillId="0" borderId="6" xfId="0" applyNumberFormat="1" applyFont="1" applyFill="1" applyBorder="1" applyAlignment="1"/>
    <xf numFmtId="37" fontId="8" fillId="0" borderId="6" xfId="0" applyNumberFormat="1" applyFont="1" applyFill="1" applyBorder="1" applyAlignment="1"/>
    <xf numFmtId="41" fontId="11" fillId="0" borderId="0" xfId="0" applyNumberFormat="1" applyFont="1" applyFill="1"/>
    <xf numFmtId="41" fontId="11" fillId="0" borderId="7" xfId="0" applyNumberFormat="1" applyFont="1" applyFill="1" applyBorder="1" applyAlignment="1"/>
    <xf numFmtId="41" fontId="11" fillId="0" borderId="3" xfId="0" applyNumberFormat="1" applyFont="1" applyFill="1" applyBorder="1"/>
    <xf numFmtId="41" fontId="11" fillId="0" borderId="0" xfId="0" applyNumberFormat="1" applyFont="1" applyFill="1" applyAlignment="1">
      <alignment horizontal="right"/>
    </xf>
    <xf numFmtId="37" fontId="8" fillId="0" borderId="3" xfId="0" applyNumberFormat="1" applyFont="1" applyFill="1" applyBorder="1" applyAlignment="1">
      <alignment horizontal="center"/>
    </xf>
  </cellXfs>
  <cellStyles count="11">
    <cellStyle name="Comma" xfId="1" builtinId="3"/>
    <cellStyle name="comma zerodec" xfId="2" xr:uid="{00000000-0005-0000-0000-000001000000}"/>
    <cellStyle name="Currency1" xfId="3" xr:uid="{00000000-0005-0000-0000-000002000000}"/>
    <cellStyle name="Dollar (zero dec)" xfId="4" xr:uid="{00000000-0005-0000-0000-000003000000}"/>
    <cellStyle name="Grey" xfId="5" xr:uid="{00000000-0005-0000-0000-000004000000}"/>
    <cellStyle name="Input [yellow]" xfId="6" xr:uid="{00000000-0005-0000-0000-000005000000}"/>
    <cellStyle name="no dec" xfId="7" xr:uid="{00000000-0005-0000-0000-000006000000}"/>
    <cellStyle name="Normal" xfId="0" builtinId="0"/>
    <cellStyle name="Normal - Style1" xfId="8" xr:uid="{00000000-0005-0000-0000-000008000000}"/>
    <cellStyle name="Percent [2]" xfId="9" xr:uid="{00000000-0005-0000-0000-000009000000}"/>
    <cellStyle name="Quantity" xfId="10" xr:uid="{00000000-0005-0000-0000-00000A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4"/>
  <sheetViews>
    <sheetView showGridLines="0" tabSelected="1" view="pageBreakPreview" zoomScale="85" zoomScaleNormal="100" zoomScaleSheetLayoutView="85" workbookViewId="0">
      <selection activeCell="A36" sqref="A36"/>
    </sheetView>
  </sheetViews>
  <sheetFormatPr defaultColWidth="10.85546875" defaultRowHeight="20.45" customHeight="1"/>
  <cols>
    <col min="1" max="1" width="40.7109375" style="30" customWidth="1"/>
    <col min="2" max="2" width="5.7109375" style="30" customWidth="1"/>
    <col min="3" max="3" width="5.7109375" style="23" customWidth="1"/>
    <col min="4" max="4" width="1.7109375" style="23" customWidth="1"/>
    <col min="5" max="5" width="17.7109375" style="23" customWidth="1"/>
    <col min="6" max="6" width="1.7109375" style="31" customWidth="1"/>
    <col min="7" max="7" width="17.7109375" style="31" customWidth="1"/>
    <col min="8" max="8" width="1.7109375" style="31" customWidth="1"/>
    <col min="9" max="16384" width="10.85546875" style="30"/>
  </cols>
  <sheetData>
    <row r="1" spans="1:8" s="21" customFormat="1" ht="20.45" customHeight="1">
      <c r="A1" s="6" t="s">
        <v>70</v>
      </c>
      <c r="B1" s="19"/>
      <c r="C1" s="20"/>
      <c r="D1" s="20"/>
      <c r="E1" s="20"/>
      <c r="F1" s="19"/>
      <c r="G1" s="19"/>
      <c r="H1" s="19"/>
    </row>
    <row r="2" spans="1:8" s="21" customFormat="1" ht="20.45" customHeight="1">
      <c r="A2" s="6" t="s">
        <v>37</v>
      </c>
      <c r="B2" s="19"/>
      <c r="C2" s="20"/>
      <c r="D2" s="20"/>
      <c r="E2" s="20"/>
      <c r="F2" s="19"/>
      <c r="G2" s="19"/>
      <c r="H2" s="19"/>
    </row>
    <row r="3" spans="1:8" s="21" customFormat="1" ht="20.45" customHeight="1">
      <c r="A3" s="6" t="s">
        <v>140</v>
      </c>
      <c r="B3" s="19"/>
      <c r="C3" s="20"/>
      <c r="D3" s="20"/>
      <c r="E3" s="20"/>
      <c r="F3" s="19"/>
      <c r="G3" s="19"/>
      <c r="H3" s="19"/>
    </row>
    <row r="4" spans="1:8" s="21" customFormat="1" ht="20.45" customHeight="1">
      <c r="A4" s="6"/>
      <c r="B4" s="19"/>
      <c r="C4" s="20"/>
      <c r="D4" s="20"/>
      <c r="E4" s="20"/>
      <c r="F4" s="19"/>
      <c r="G4" s="24" t="s">
        <v>87</v>
      </c>
      <c r="H4" s="19"/>
    </row>
    <row r="5" spans="1:8" s="21" customFormat="1" ht="20.45" customHeight="1">
      <c r="A5" s="6"/>
      <c r="B5" s="19"/>
      <c r="C5" s="26" t="s">
        <v>0</v>
      </c>
      <c r="D5" s="20"/>
      <c r="E5" s="41" t="s">
        <v>141</v>
      </c>
      <c r="F5" s="27"/>
      <c r="G5" s="41" t="s">
        <v>126</v>
      </c>
      <c r="H5" s="19"/>
    </row>
    <row r="6" spans="1:8" s="21" customFormat="1" ht="20.45" customHeight="1">
      <c r="A6" s="6"/>
      <c r="B6" s="19"/>
      <c r="C6" s="23"/>
      <c r="D6" s="26"/>
      <c r="E6" s="47" t="s">
        <v>92</v>
      </c>
      <c r="F6" s="27"/>
      <c r="G6" s="47" t="s">
        <v>93</v>
      </c>
      <c r="H6" s="19"/>
    </row>
    <row r="7" spans="1:8" s="23" customFormat="1" ht="20.45" customHeight="1">
      <c r="A7" s="25"/>
      <c r="C7" s="26"/>
      <c r="D7" s="26"/>
      <c r="E7" s="47" t="s">
        <v>94</v>
      </c>
      <c r="F7" s="27"/>
      <c r="G7" s="47"/>
      <c r="H7" s="27"/>
    </row>
    <row r="8" spans="1:8" ht="20.45" customHeight="1">
      <c r="A8" s="6" t="s">
        <v>7</v>
      </c>
    </row>
    <row r="9" spans="1:8" ht="20.45" customHeight="1">
      <c r="A9" s="6" t="s">
        <v>8</v>
      </c>
    </row>
    <row r="10" spans="1:8" ht="20.45" customHeight="1">
      <c r="A10" s="16" t="s">
        <v>28</v>
      </c>
      <c r="C10" s="32">
        <v>4</v>
      </c>
      <c r="D10" s="32"/>
      <c r="E10" s="67">
        <v>53556</v>
      </c>
      <c r="F10" s="1"/>
      <c r="G10" s="2">
        <v>99443</v>
      </c>
      <c r="H10" s="1"/>
    </row>
    <row r="11" spans="1:8" ht="20.45" customHeight="1">
      <c r="A11" s="16" t="s">
        <v>31</v>
      </c>
      <c r="C11" s="32" t="s">
        <v>121</v>
      </c>
      <c r="D11" s="32"/>
      <c r="E11" s="67">
        <v>84097</v>
      </c>
      <c r="F11" s="4"/>
      <c r="G11" s="12">
        <v>76546</v>
      </c>
      <c r="H11" s="4"/>
    </row>
    <row r="12" spans="1:8" ht="20.45" customHeight="1">
      <c r="A12" s="16" t="s">
        <v>34</v>
      </c>
      <c r="C12" s="32">
        <v>6</v>
      </c>
      <c r="D12" s="32"/>
      <c r="E12" s="67">
        <v>399844</v>
      </c>
      <c r="F12" s="1"/>
      <c r="G12" s="2">
        <v>324716</v>
      </c>
      <c r="H12" s="1"/>
    </row>
    <row r="13" spans="1:8" ht="20.45" customHeight="1">
      <c r="A13" s="16" t="s">
        <v>4</v>
      </c>
      <c r="C13" s="32">
        <v>7</v>
      </c>
      <c r="D13" s="32"/>
      <c r="E13" s="60">
        <v>9309</v>
      </c>
      <c r="F13" s="1"/>
      <c r="G13" s="3">
        <v>10760</v>
      </c>
      <c r="H13" s="1"/>
    </row>
    <row r="14" spans="1:8" ht="20.45" customHeight="1">
      <c r="A14" s="6" t="s">
        <v>9</v>
      </c>
      <c r="C14" s="32"/>
      <c r="D14" s="16"/>
      <c r="E14" s="68">
        <f>SUM(E10:E13)</f>
        <v>546806</v>
      </c>
      <c r="F14" s="1"/>
      <c r="G14" s="68">
        <f>SUM(G10:G13)</f>
        <v>511465</v>
      </c>
      <c r="H14" s="1"/>
    </row>
    <row r="15" spans="1:8" ht="20.45" customHeight="1">
      <c r="A15" s="6" t="s">
        <v>10</v>
      </c>
      <c r="C15" s="32"/>
      <c r="D15" s="16"/>
      <c r="E15" s="2"/>
      <c r="F15" s="1"/>
      <c r="G15" s="2"/>
      <c r="H15" s="1"/>
    </row>
    <row r="16" spans="1:8" ht="20.45" customHeight="1">
      <c r="A16" s="16" t="s">
        <v>82</v>
      </c>
      <c r="C16" s="32">
        <v>8</v>
      </c>
      <c r="D16" s="32"/>
      <c r="E16" s="67">
        <v>82385</v>
      </c>
      <c r="F16" s="1"/>
      <c r="G16" s="2">
        <v>74277</v>
      </c>
      <c r="H16" s="1"/>
    </row>
    <row r="17" spans="1:8" ht="20.45" customHeight="1">
      <c r="A17" s="16" t="s">
        <v>109</v>
      </c>
      <c r="C17" s="32">
        <v>9</v>
      </c>
      <c r="D17" s="32"/>
      <c r="E17" s="67">
        <v>142463</v>
      </c>
      <c r="F17" s="1"/>
      <c r="G17" s="2">
        <v>145592</v>
      </c>
      <c r="H17" s="1"/>
    </row>
    <row r="18" spans="1:8" ht="20.45" customHeight="1">
      <c r="A18" s="16" t="s">
        <v>83</v>
      </c>
      <c r="C18" s="32"/>
      <c r="D18" s="32"/>
      <c r="E18" s="67">
        <v>35159</v>
      </c>
      <c r="F18" s="1"/>
      <c r="G18" s="2">
        <v>22143</v>
      </c>
      <c r="H18" s="1"/>
    </row>
    <row r="19" spans="1:8" ht="20.45" customHeight="1">
      <c r="A19" s="16" t="s">
        <v>36</v>
      </c>
      <c r="C19" s="32"/>
      <c r="D19" s="32"/>
      <c r="E19" s="67">
        <v>29850</v>
      </c>
      <c r="F19" s="1"/>
      <c r="G19" s="2">
        <v>24412</v>
      </c>
      <c r="H19" s="1"/>
    </row>
    <row r="20" spans="1:8" ht="20.45" customHeight="1">
      <c r="A20" s="16" t="s">
        <v>71</v>
      </c>
      <c r="C20" s="32"/>
      <c r="D20" s="32"/>
      <c r="E20" s="69">
        <v>13587</v>
      </c>
      <c r="F20" s="1"/>
      <c r="G20" s="3">
        <v>13895</v>
      </c>
      <c r="H20" s="1"/>
    </row>
    <row r="21" spans="1:8" ht="20.45" customHeight="1">
      <c r="A21" s="6" t="s">
        <v>11</v>
      </c>
      <c r="C21" s="35"/>
      <c r="D21" s="1"/>
      <c r="E21" s="3">
        <f>SUM(E16:E20)</f>
        <v>303444</v>
      </c>
      <c r="F21" s="1"/>
      <c r="G21" s="3">
        <f>SUM(G16:G20)</f>
        <v>280319</v>
      </c>
      <c r="H21" s="34"/>
    </row>
    <row r="22" spans="1:8" ht="20.45" customHeight="1" thickBot="1">
      <c r="A22" s="6" t="s">
        <v>12</v>
      </c>
      <c r="C22" s="35"/>
      <c r="D22" s="1"/>
      <c r="E22" s="42">
        <f>SUM(E14,E21)</f>
        <v>850250</v>
      </c>
      <c r="F22" s="34"/>
      <c r="G22" s="42">
        <f>SUM(G14,G21)</f>
        <v>791784</v>
      </c>
      <c r="H22" s="34"/>
    </row>
    <row r="23" spans="1:8" ht="20.45" customHeight="1" thickTop="1">
      <c r="C23" s="33"/>
      <c r="D23" s="33"/>
      <c r="E23" s="33"/>
      <c r="F23" s="30"/>
      <c r="G23" s="30"/>
      <c r="H23" s="30"/>
    </row>
    <row r="24" spans="1:8" ht="20.45" customHeight="1">
      <c r="A24" s="30" t="s">
        <v>1</v>
      </c>
    </row>
    <row r="25" spans="1:8" s="21" customFormat="1" ht="20.45" customHeight="1">
      <c r="A25" s="6" t="s">
        <v>70</v>
      </c>
      <c r="B25" s="19"/>
      <c r="C25" s="20"/>
      <c r="D25" s="20"/>
      <c r="E25" s="20"/>
      <c r="F25" s="19"/>
      <c r="G25" s="19"/>
      <c r="H25" s="19"/>
    </row>
    <row r="26" spans="1:8" s="21" customFormat="1" ht="20.45" customHeight="1">
      <c r="A26" s="6" t="s">
        <v>38</v>
      </c>
      <c r="B26" s="19"/>
      <c r="C26" s="20"/>
      <c r="D26" s="20"/>
      <c r="E26" s="20"/>
      <c r="F26" s="19"/>
      <c r="G26" s="19"/>
      <c r="H26" s="19"/>
    </row>
    <row r="27" spans="1:8" s="21" customFormat="1" ht="20.45" customHeight="1">
      <c r="A27" s="6" t="s">
        <v>140</v>
      </c>
      <c r="B27" s="19"/>
      <c r="C27" s="20"/>
      <c r="D27" s="20"/>
      <c r="E27" s="20"/>
      <c r="F27" s="19"/>
      <c r="G27" s="19"/>
      <c r="H27" s="19"/>
    </row>
    <row r="28" spans="1:8" s="21" customFormat="1" ht="20.45" customHeight="1">
      <c r="A28" s="6"/>
      <c r="B28" s="19"/>
      <c r="C28" s="20"/>
      <c r="D28" s="20"/>
      <c r="E28" s="20"/>
      <c r="F28" s="19"/>
      <c r="G28" s="24" t="s">
        <v>87</v>
      </c>
      <c r="H28" s="19"/>
    </row>
    <row r="29" spans="1:8" s="21" customFormat="1" ht="20.45" customHeight="1">
      <c r="A29" s="6"/>
      <c r="B29" s="19"/>
      <c r="C29" s="26" t="s">
        <v>0</v>
      </c>
      <c r="D29" s="20"/>
      <c r="E29" s="41" t="s">
        <v>141</v>
      </c>
      <c r="F29" s="27"/>
      <c r="G29" s="41" t="s">
        <v>126</v>
      </c>
      <c r="H29" s="19"/>
    </row>
    <row r="30" spans="1:8" s="21" customFormat="1" ht="20.45" customHeight="1">
      <c r="A30" s="6"/>
      <c r="B30" s="19"/>
      <c r="C30" s="23"/>
      <c r="D30" s="26"/>
      <c r="E30" s="47" t="s">
        <v>92</v>
      </c>
      <c r="F30" s="27"/>
      <c r="G30" s="47" t="s">
        <v>93</v>
      </c>
      <c r="H30" s="19"/>
    </row>
    <row r="31" spans="1:8" s="23" customFormat="1" ht="20.45" customHeight="1">
      <c r="A31" s="25"/>
      <c r="C31" s="26"/>
      <c r="D31" s="26"/>
      <c r="E31" s="47" t="s">
        <v>94</v>
      </c>
      <c r="F31" s="27"/>
      <c r="G31" s="47"/>
      <c r="H31" s="27"/>
    </row>
    <row r="32" spans="1:8" ht="20.45" customHeight="1">
      <c r="A32" s="6" t="s">
        <v>13</v>
      </c>
    </row>
    <row r="33" spans="1:8" ht="20.45" customHeight="1">
      <c r="A33" s="6" t="s">
        <v>14</v>
      </c>
    </row>
    <row r="34" spans="1:8" ht="20.45" customHeight="1">
      <c r="A34" s="16" t="s">
        <v>148</v>
      </c>
      <c r="C34" s="32">
        <v>10</v>
      </c>
      <c r="D34" s="67"/>
      <c r="E34" s="4">
        <v>83300</v>
      </c>
      <c r="F34" s="4"/>
      <c r="G34" s="4">
        <v>0</v>
      </c>
    </row>
    <row r="35" spans="1:8" ht="20.45" customHeight="1">
      <c r="A35" s="16" t="s">
        <v>32</v>
      </c>
      <c r="C35" s="33" t="s">
        <v>146</v>
      </c>
      <c r="D35" s="32"/>
      <c r="E35" s="4">
        <v>87353</v>
      </c>
      <c r="F35" s="4"/>
      <c r="G35" s="70">
        <v>116632</v>
      </c>
      <c r="H35" s="17"/>
    </row>
    <row r="36" spans="1:8" ht="20.45" customHeight="1">
      <c r="A36" s="16" t="s">
        <v>79</v>
      </c>
      <c r="C36" s="33"/>
      <c r="D36" s="32"/>
      <c r="E36" s="4">
        <v>130</v>
      </c>
      <c r="F36" s="4"/>
      <c r="G36" s="70">
        <v>80</v>
      </c>
      <c r="H36" s="17"/>
    </row>
    <row r="37" spans="1:8" ht="20.45" customHeight="1">
      <c r="A37" s="16" t="s">
        <v>113</v>
      </c>
      <c r="C37" s="33"/>
      <c r="D37" s="32"/>
      <c r="E37" s="4">
        <v>62494</v>
      </c>
      <c r="F37" s="4"/>
      <c r="G37" s="70">
        <v>50784</v>
      </c>
      <c r="H37" s="17"/>
    </row>
    <row r="38" spans="1:8" ht="20.45" customHeight="1">
      <c r="A38" s="16" t="s">
        <v>97</v>
      </c>
      <c r="C38" s="33"/>
      <c r="D38" s="32"/>
      <c r="E38" s="4">
        <v>4428</v>
      </c>
      <c r="F38" s="4"/>
      <c r="G38" s="70">
        <v>13104</v>
      </c>
      <c r="H38" s="17"/>
    </row>
    <row r="39" spans="1:8" ht="20.45" customHeight="1">
      <c r="A39" s="16" t="s">
        <v>5</v>
      </c>
      <c r="C39" s="33"/>
      <c r="D39" s="32"/>
      <c r="E39" s="5">
        <v>912</v>
      </c>
      <c r="F39" s="4"/>
      <c r="G39" s="5">
        <v>1956</v>
      </c>
      <c r="H39" s="17"/>
    </row>
    <row r="40" spans="1:8" ht="20.45" customHeight="1">
      <c r="A40" s="6" t="s">
        <v>15</v>
      </c>
      <c r="C40" s="33"/>
      <c r="D40" s="32"/>
      <c r="E40" s="3">
        <f>SUM(E34:E39)</f>
        <v>238617</v>
      </c>
      <c r="F40" s="4"/>
      <c r="G40" s="3">
        <f>SUM(G34:G39)</f>
        <v>182556</v>
      </c>
      <c r="H40" s="17"/>
    </row>
    <row r="41" spans="1:8" ht="20.45" customHeight="1">
      <c r="A41" s="6" t="s">
        <v>16</v>
      </c>
      <c r="C41" s="33"/>
      <c r="D41" s="32"/>
      <c r="E41" s="2"/>
      <c r="F41" s="4"/>
      <c r="G41" s="2"/>
      <c r="H41" s="17"/>
    </row>
    <row r="42" spans="1:8" ht="20.45" customHeight="1">
      <c r="A42" s="16" t="s">
        <v>114</v>
      </c>
      <c r="C42" s="33"/>
      <c r="D42" s="32"/>
      <c r="E42" s="67">
        <v>84582</v>
      </c>
      <c r="F42" s="4"/>
      <c r="G42" s="2">
        <v>97591</v>
      </c>
      <c r="H42" s="17"/>
    </row>
    <row r="43" spans="1:8" ht="20.45" customHeight="1">
      <c r="A43" s="16" t="s">
        <v>33</v>
      </c>
      <c r="C43" s="33"/>
      <c r="D43" s="32"/>
      <c r="E43" s="69">
        <v>21235</v>
      </c>
      <c r="F43" s="4"/>
      <c r="G43" s="3">
        <v>19584</v>
      </c>
      <c r="H43" s="17"/>
    </row>
    <row r="44" spans="1:8" ht="20.45" customHeight="1">
      <c r="A44" s="6" t="s">
        <v>17</v>
      </c>
      <c r="C44" s="33"/>
      <c r="D44" s="35"/>
      <c r="E44" s="3">
        <f>SUM(E42:E43)</f>
        <v>105817</v>
      </c>
      <c r="F44" s="1"/>
      <c r="G44" s="3">
        <f>SUM(G42:G43)</f>
        <v>117175</v>
      </c>
      <c r="H44" s="1"/>
    </row>
    <row r="45" spans="1:8" ht="20.45" customHeight="1">
      <c r="A45" s="6" t="s">
        <v>18</v>
      </c>
      <c r="C45" s="33"/>
      <c r="D45" s="35"/>
      <c r="E45" s="3">
        <f>SUM(E40+E44)</f>
        <v>344434</v>
      </c>
      <c r="F45" s="1"/>
      <c r="G45" s="3">
        <f>SUM(G40+G44)</f>
        <v>299731</v>
      </c>
      <c r="H45" s="1"/>
    </row>
    <row r="46" spans="1:8" ht="20.45" customHeight="1">
      <c r="A46" s="6" t="s">
        <v>19</v>
      </c>
      <c r="C46" s="33"/>
      <c r="D46" s="33"/>
      <c r="E46" s="1"/>
      <c r="F46" s="33"/>
      <c r="G46" s="30"/>
      <c r="H46" s="33"/>
    </row>
    <row r="47" spans="1:8" ht="20.45" customHeight="1">
      <c r="A47" s="16" t="s">
        <v>6</v>
      </c>
      <c r="C47" s="33"/>
      <c r="D47" s="33"/>
      <c r="E47" s="1"/>
      <c r="F47" s="33"/>
      <c r="G47" s="30"/>
      <c r="H47" s="33"/>
    </row>
    <row r="48" spans="1:8" ht="20.45" customHeight="1">
      <c r="A48" s="16" t="s">
        <v>72</v>
      </c>
      <c r="C48" s="33"/>
      <c r="D48" s="33"/>
      <c r="E48" s="1"/>
    </row>
    <row r="49" spans="1:8" ht="20.45" customHeight="1" thickBot="1">
      <c r="A49" s="16" t="s">
        <v>115</v>
      </c>
      <c r="C49" s="33"/>
      <c r="D49" s="33"/>
      <c r="E49" s="42">
        <v>200000</v>
      </c>
      <c r="F49" s="33"/>
      <c r="G49" s="42">
        <v>200000</v>
      </c>
      <c r="H49" s="33"/>
    </row>
    <row r="50" spans="1:8" ht="20.45" customHeight="1" thickTop="1">
      <c r="A50" s="16" t="s">
        <v>73</v>
      </c>
      <c r="C50" s="33"/>
      <c r="D50" s="33"/>
      <c r="E50" s="2"/>
      <c r="F50" s="33"/>
      <c r="G50" s="30"/>
      <c r="H50" s="33"/>
    </row>
    <row r="51" spans="1:8" ht="20.45" customHeight="1">
      <c r="A51" s="16" t="s">
        <v>115</v>
      </c>
      <c r="C51" s="33"/>
      <c r="D51" s="33"/>
      <c r="E51" s="1">
        <f>CE!D20</f>
        <v>200000</v>
      </c>
      <c r="F51" s="33"/>
      <c r="G51" s="12">
        <f>CE!D16</f>
        <v>200000</v>
      </c>
      <c r="H51" s="33"/>
    </row>
    <row r="52" spans="1:8" ht="20.45" customHeight="1">
      <c r="A52" s="16" t="s">
        <v>74</v>
      </c>
      <c r="C52" s="33"/>
      <c r="D52" s="33"/>
      <c r="E52" s="1">
        <f>CE!F20</f>
        <v>39810</v>
      </c>
      <c r="F52" s="33"/>
      <c r="G52" s="12">
        <f>CE!F16</f>
        <v>39810</v>
      </c>
      <c r="H52" s="33"/>
    </row>
    <row r="53" spans="1:8" ht="20.45" customHeight="1">
      <c r="A53" s="16" t="s">
        <v>59</v>
      </c>
      <c r="C53" s="33"/>
      <c r="D53" s="33"/>
      <c r="E53" s="1"/>
      <c r="F53" s="33"/>
      <c r="G53" s="12"/>
      <c r="H53" s="33"/>
    </row>
    <row r="54" spans="1:8" ht="20.45" customHeight="1">
      <c r="A54" s="16" t="s">
        <v>60</v>
      </c>
      <c r="C54" s="33"/>
      <c r="D54" s="32"/>
      <c r="E54" s="1">
        <f>CE!H20</f>
        <v>20000</v>
      </c>
      <c r="F54" s="33"/>
      <c r="G54" s="12">
        <f>CE!H16</f>
        <v>20000</v>
      </c>
      <c r="H54" s="33"/>
    </row>
    <row r="55" spans="1:8" ht="20.45" customHeight="1">
      <c r="A55" s="16" t="s">
        <v>61</v>
      </c>
      <c r="C55" s="33"/>
      <c r="D55" s="33"/>
      <c r="E55" s="1">
        <f>CE!J20</f>
        <v>246006</v>
      </c>
      <c r="F55" s="33"/>
      <c r="G55" s="5">
        <f>CE!J16</f>
        <v>232243</v>
      </c>
      <c r="H55" s="33"/>
    </row>
    <row r="56" spans="1:8" ht="20.45" customHeight="1">
      <c r="A56" s="6" t="s">
        <v>20</v>
      </c>
      <c r="C56" s="33"/>
      <c r="D56" s="33"/>
      <c r="E56" s="43">
        <f>SUM(E51:E55)</f>
        <v>505816</v>
      </c>
      <c r="F56" s="33"/>
      <c r="G56" s="30">
        <f>SUM(G51:G55)</f>
        <v>492053</v>
      </c>
      <c r="H56" s="33"/>
    </row>
    <row r="57" spans="1:8" ht="20.45" customHeight="1" thickBot="1">
      <c r="A57" s="6" t="s">
        <v>21</v>
      </c>
      <c r="C57" s="33"/>
      <c r="D57" s="33"/>
      <c r="E57" s="36">
        <f>SUM(E56+E45)</f>
        <v>850250</v>
      </c>
      <c r="F57" s="33"/>
      <c r="G57" s="36">
        <f>SUM(G56+G45)</f>
        <v>791784</v>
      </c>
      <c r="H57" s="33"/>
    </row>
    <row r="58" spans="1:8" ht="20.45" customHeight="1" thickTop="1">
      <c r="B58" s="33"/>
      <c r="C58" s="33"/>
      <c r="D58" s="33"/>
      <c r="E58" s="12">
        <f>SUM(E57-E22)</f>
        <v>0</v>
      </c>
      <c r="F58" s="37"/>
      <c r="G58" s="12">
        <f>SUM(G57-G22)</f>
        <v>0</v>
      </c>
      <c r="H58" s="37"/>
    </row>
    <row r="59" spans="1:8" ht="20.45" customHeight="1">
      <c r="A59" s="30" t="s">
        <v>1</v>
      </c>
      <c r="B59" s="33"/>
      <c r="C59" s="33"/>
      <c r="D59" s="33"/>
      <c r="E59" s="33"/>
      <c r="F59" s="16"/>
      <c r="G59" s="16"/>
      <c r="H59" s="16"/>
    </row>
    <row r="60" spans="1:8" ht="20.45" customHeight="1">
      <c r="B60" s="33"/>
      <c r="C60" s="33"/>
      <c r="D60" s="33"/>
      <c r="E60" s="33"/>
      <c r="F60" s="16"/>
      <c r="G60" s="16"/>
      <c r="H60" s="16"/>
    </row>
    <row r="61" spans="1:8" ht="20.45" customHeight="1">
      <c r="A61" s="38"/>
      <c r="B61" s="33"/>
      <c r="C61" s="33"/>
      <c r="D61" s="33"/>
      <c r="E61" s="33"/>
      <c r="F61" s="16"/>
      <c r="G61" s="16"/>
      <c r="H61" s="16"/>
    </row>
    <row r="62" spans="1:8" ht="20.45" customHeight="1">
      <c r="C62" s="33"/>
    </row>
    <row r="63" spans="1:8" ht="20.45" customHeight="1">
      <c r="B63" s="21" t="s">
        <v>22</v>
      </c>
      <c r="C63" s="33"/>
    </row>
    <row r="64" spans="1:8" ht="20.45" customHeight="1">
      <c r="A64" s="38"/>
      <c r="C64" s="33"/>
    </row>
  </sheetData>
  <printOptions horizontalCentered="1" gridLinesSet="0"/>
  <pageMargins left="0.94488188976377963" right="0.51181102362204722" top="0.78740157480314965" bottom="0" header="0.51181102362204722" footer="0.51181102362204722"/>
  <pageSetup paperSize="9" scale="95" orientation="portrait" r:id="rId1"/>
  <headerFooter alignWithMargins="0"/>
  <rowBreaks count="1" manualBreakCount="1">
    <brk id="2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68"/>
  <sheetViews>
    <sheetView showGridLines="0" view="pageBreakPreview" zoomScale="85" zoomScaleNormal="100" zoomScaleSheetLayoutView="85" workbookViewId="0">
      <selection activeCell="B69" sqref="B69"/>
    </sheetView>
  </sheetViews>
  <sheetFormatPr defaultColWidth="10.85546875" defaultRowHeight="20.25" customHeight="1"/>
  <cols>
    <col min="1" max="1" width="38" style="30" customWidth="1"/>
    <col min="2" max="2" width="12" style="30" customWidth="1"/>
    <col min="3" max="3" width="5.7109375" style="23" customWidth="1"/>
    <col min="4" max="4" width="1.7109375" style="31" customWidth="1"/>
    <col min="5" max="5" width="15.7109375" style="31" customWidth="1"/>
    <col min="6" max="6" width="1.7109375" style="31" customWidth="1"/>
    <col min="7" max="7" width="15.7109375" style="30" customWidth="1"/>
    <col min="8" max="8" width="1.28515625" style="30" customWidth="1"/>
    <col min="9" max="16384" width="10.85546875" style="30"/>
  </cols>
  <sheetData>
    <row r="1" spans="1:7" ht="20.25" customHeight="1">
      <c r="G1" s="46" t="s">
        <v>85</v>
      </c>
    </row>
    <row r="2" spans="1:7" s="21" customFormat="1" ht="20.25" customHeight="1">
      <c r="A2" s="6" t="s">
        <v>70</v>
      </c>
      <c r="B2" s="6"/>
      <c r="C2" s="39"/>
      <c r="D2" s="6"/>
      <c r="E2" s="6"/>
      <c r="F2" s="6"/>
      <c r="G2" s="6"/>
    </row>
    <row r="3" spans="1:7" s="21" customFormat="1" ht="20.25" customHeight="1">
      <c r="A3" s="6" t="s">
        <v>68</v>
      </c>
      <c r="B3" s="6"/>
      <c r="C3" s="39"/>
      <c r="D3" s="6"/>
      <c r="E3" s="6"/>
      <c r="F3" s="6"/>
      <c r="G3" s="6"/>
    </row>
    <row r="4" spans="1:7" s="21" customFormat="1" ht="20.25" customHeight="1">
      <c r="A4" s="6" t="s">
        <v>142</v>
      </c>
      <c r="B4" s="22"/>
      <c r="C4" s="23"/>
      <c r="D4" s="22"/>
      <c r="E4" s="22"/>
      <c r="F4" s="22"/>
    </row>
    <row r="5" spans="1:7" s="21" customFormat="1" ht="20.25" customHeight="1">
      <c r="A5" s="16"/>
      <c r="B5" s="22"/>
      <c r="D5" s="22"/>
      <c r="E5" s="22"/>
      <c r="F5" s="22"/>
      <c r="G5" s="24" t="s">
        <v>86</v>
      </c>
    </row>
    <row r="6" spans="1:7" s="21" customFormat="1" ht="20.25" customHeight="1">
      <c r="A6" s="16"/>
      <c r="B6" s="22"/>
      <c r="C6" s="26" t="s">
        <v>0</v>
      </c>
      <c r="D6" s="22"/>
      <c r="E6" s="28">
        <v>2022</v>
      </c>
      <c r="F6" s="27"/>
      <c r="G6" s="29">
        <v>2021</v>
      </c>
    </row>
    <row r="7" spans="1:7" s="23" customFormat="1" ht="20.25" customHeight="1">
      <c r="A7" s="6" t="s">
        <v>69</v>
      </c>
      <c r="C7" s="26"/>
      <c r="D7" s="27"/>
      <c r="E7" s="40"/>
      <c r="F7" s="27"/>
      <c r="G7" s="40"/>
    </row>
    <row r="8" spans="1:7" ht="20.25" customHeight="1">
      <c r="A8" s="6" t="s">
        <v>24</v>
      </c>
    </row>
    <row r="9" spans="1:7" ht="20.25" customHeight="1">
      <c r="A9" s="16" t="s">
        <v>35</v>
      </c>
      <c r="C9" s="35"/>
      <c r="D9" s="60"/>
      <c r="E9" s="60">
        <v>1300452</v>
      </c>
      <c r="F9" s="4"/>
      <c r="G9" s="12">
        <v>994814</v>
      </c>
    </row>
    <row r="10" spans="1:7" ht="20.25" customHeight="1">
      <c r="A10" s="16" t="s">
        <v>54</v>
      </c>
      <c r="C10" s="35"/>
      <c r="D10" s="60"/>
      <c r="E10" s="60">
        <v>5401</v>
      </c>
      <c r="F10" s="4"/>
      <c r="G10" s="12">
        <v>5673</v>
      </c>
    </row>
    <row r="11" spans="1:7" ht="20.25" customHeight="1">
      <c r="A11" s="16" t="s">
        <v>23</v>
      </c>
      <c r="C11" s="32">
        <v>12</v>
      </c>
      <c r="D11" s="60"/>
      <c r="E11" s="63">
        <v>13820</v>
      </c>
      <c r="F11" s="4"/>
      <c r="G11" s="5">
        <v>8830</v>
      </c>
    </row>
    <row r="12" spans="1:7" ht="20.25" customHeight="1">
      <c r="A12" s="6" t="s">
        <v>25</v>
      </c>
      <c r="C12" s="35"/>
      <c r="D12" s="4"/>
      <c r="E12" s="5">
        <f>SUM(E9:E11)</f>
        <v>1319673</v>
      </c>
      <c r="F12" s="4"/>
      <c r="G12" s="5">
        <f>SUM(G9:G11)</f>
        <v>1009317</v>
      </c>
    </row>
    <row r="13" spans="1:7" ht="20.25" customHeight="1">
      <c r="A13" s="6" t="s">
        <v>26</v>
      </c>
      <c r="C13" s="35"/>
      <c r="D13" s="4"/>
      <c r="E13" s="12"/>
      <c r="F13" s="4"/>
      <c r="G13" s="12"/>
    </row>
    <row r="14" spans="1:7" ht="20.25" customHeight="1">
      <c r="A14" s="16" t="s">
        <v>77</v>
      </c>
      <c r="C14" s="35"/>
      <c r="D14" s="4"/>
      <c r="E14" s="60">
        <v>1159140</v>
      </c>
      <c r="F14" s="4"/>
      <c r="G14" s="12">
        <v>899187</v>
      </c>
    </row>
    <row r="15" spans="1:7" ht="20.25" customHeight="1">
      <c r="A15" s="16" t="s">
        <v>78</v>
      </c>
      <c r="C15" s="35"/>
      <c r="D15" s="4"/>
      <c r="E15" s="60">
        <v>1827</v>
      </c>
      <c r="F15" s="4"/>
      <c r="G15" s="12">
        <v>2075</v>
      </c>
    </row>
    <row r="16" spans="1:7" ht="20.25" customHeight="1">
      <c r="A16" s="16" t="s">
        <v>107</v>
      </c>
      <c r="C16" s="35"/>
      <c r="D16" s="4"/>
      <c r="E16" s="60">
        <v>94720</v>
      </c>
      <c r="F16" s="4"/>
      <c r="G16" s="12">
        <v>66271</v>
      </c>
    </row>
    <row r="17" spans="1:7" ht="20.25" customHeight="1">
      <c r="A17" s="16" t="s">
        <v>30</v>
      </c>
      <c r="C17" s="35"/>
      <c r="D17" s="4"/>
      <c r="E17" s="60">
        <v>25486</v>
      </c>
      <c r="F17" s="4"/>
      <c r="G17" s="12">
        <v>21728</v>
      </c>
    </row>
    <row r="18" spans="1:7" ht="20.25" customHeight="1">
      <c r="A18" s="6" t="s">
        <v>27</v>
      </c>
      <c r="C18" s="35"/>
      <c r="D18" s="4"/>
      <c r="E18" s="64">
        <f>SUM(E14:E17)</f>
        <v>1281173</v>
      </c>
      <c r="F18" s="4"/>
      <c r="G18" s="64">
        <f>SUM(G14:G17)</f>
        <v>989261</v>
      </c>
    </row>
    <row r="19" spans="1:7" ht="20.25" customHeight="1">
      <c r="A19" s="6" t="s">
        <v>122</v>
      </c>
      <c r="C19" s="35"/>
      <c r="D19" s="4"/>
      <c r="E19" s="12">
        <f>E12-E18</f>
        <v>38500</v>
      </c>
      <c r="F19" s="4"/>
      <c r="G19" s="12">
        <f>G12-G18</f>
        <v>20056</v>
      </c>
    </row>
    <row r="20" spans="1:7" ht="20.25" customHeight="1">
      <c r="A20" s="16" t="s">
        <v>29</v>
      </c>
      <c r="C20" s="35"/>
      <c r="D20" s="4"/>
      <c r="E20" s="63">
        <v>-2149</v>
      </c>
      <c r="F20" s="4"/>
      <c r="G20" s="5">
        <v>-1795</v>
      </c>
    </row>
    <row r="21" spans="1:7" ht="20.25" customHeight="1">
      <c r="A21" s="6" t="s">
        <v>98</v>
      </c>
      <c r="C21" s="35"/>
      <c r="D21" s="4"/>
      <c r="E21" s="12">
        <f>SUM(E19:E20)</f>
        <v>36351</v>
      </c>
      <c r="F21" s="4"/>
      <c r="G21" s="12">
        <f>SUM(G19:G20)</f>
        <v>18261</v>
      </c>
    </row>
    <row r="22" spans="1:7" ht="20.25" customHeight="1">
      <c r="A22" s="16" t="s">
        <v>111</v>
      </c>
      <c r="C22" s="32">
        <v>13</v>
      </c>
      <c r="D22" s="60"/>
      <c r="E22" s="63">
        <v>-7273</v>
      </c>
      <c r="F22" s="4"/>
      <c r="G22" s="5">
        <v>-3876</v>
      </c>
    </row>
    <row r="23" spans="1:7" ht="20.25" customHeight="1">
      <c r="A23" s="6" t="s">
        <v>99</v>
      </c>
      <c r="C23" s="32"/>
      <c r="D23" s="4"/>
      <c r="E23" s="48">
        <f>SUM(E21:E22)</f>
        <v>29078</v>
      </c>
      <c r="F23" s="4"/>
      <c r="G23" s="48">
        <f>SUM(G21:G22)</f>
        <v>14385</v>
      </c>
    </row>
    <row r="24" spans="1:7" ht="20.25" customHeight="1">
      <c r="A24" s="6"/>
      <c r="C24" s="32"/>
      <c r="D24" s="4"/>
      <c r="E24" s="4"/>
      <c r="F24" s="4"/>
      <c r="G24" s="4"/>
    </row>
    <row r="25" spans="1:7" ht="20.25" customHeight="1">
      <c r="A25" s="6" t="s">
        <v>89</v>
      </c>
      <c r="C25" s="32"/>
      <c r="D25" s="4"/>
      <c r="E25" s="49">
        <v>0</v>
      </c>
      <c r="F25" s="44"/>
      <c r="G25" s="49">
        <v>0</v>
      </c>
    </row>
    <row r="26" spans="1:7" ht="20.25" customHeight="1">
      <c r="A26" s="6"/>
      <c r="C26" s="32"/>
      <c r="D26" s="4"/>
      <c r="E26" s="44"/>
      <c r="F26" s="4"/>
      <c r="G26" s="44"/>
    </row>
    <row r="27" spans="1:7" ht="20.25" customHeight="1" thickBot="1">
      <c r="A27" s="6" t="s">
        <v>88</v>
      </c>
      <c r="C27" s="32"/>
      <c r="D27" s="4"/>
      <c r="E27" s="50">
        <f>E23+E25</f>
        <v>29078</v>
      </c>
      <c r="F27" s="45"/>
      <c r="G27" s="50">
        <f>G23+G25</f>
        <v>14385</v>
      </c>
    </row>
    <row r="28" spans="1:7" ht="20.25" customHeight="1" thickTop="1">
      <c r="A28" s="16"/>
      <c r="C28" s="33"/>
      <c r="D28" s="33"/>
      <c r="G28" s="31"/>
    </row>
    <row r="29" spans="1:7" ht="20.25" customHeight="1">
      <c r="A29" s="6" t="s">
        <v>100</v>
      </c>
      <c r="C29" s="32">
        <v>14</v>
      </c>
      <c r="G29" s="31"/>
    </row>
    <row r="30" spans="1:7" ht="20.25" customHeight="1" thickBot="1">
      <c r="A30" s="16" t="s">
        <v>101</v>
      </c>
      <c r="C30" s="35"/>
      <c r="E30" s="65">
        <f>(E27/(E32/1000))</f>
        <v>7.2694999999999996E-2</v>
      </c>
      <c r="G30" s="65">
        <f>(G27/(G32/1000))</f>
        <v>3.5962500000000001E-2</v>
      </c>
    </row>
    <row r="31" spans="1:7" ht="20.25" customHeight="1" thickTop="1">
      <c r="A31" s="16"/>
      <c r="C31" s="35"/>
      <c r="E31" s="30"/>
    </row>
    <row r="32" spans="1:7" ht="20.25" customHeight="1" thickBot="1">
      <c r="A32" s="16" t="s">
        <v>65</v>
      </c>
      <c r="C32" s="35"/>
      <c r="E32" s="66">
        <v>400000000</v>
      </c>
      <c r="G32" s="66">
        <v>400000000</v>
      </c>
    </row>
    <row r="33" spans="1:7" ht="20.25" customHeight="1" thickTop="1">
      <c r="A33" s="16"/>
      <c r="C33" s="33"/>
      <c r="D33" s="33"/>
      <c r="E33" s="33"/>
      <c r="F33" s="33"/>
      <c r="G33" s="33"/>
    </row>
    <row r="34" spans="1:7" ht="20.25" customHeight="1">
      <c r="A34" s="30" t="s">
        <v>1</v>
      </c>
    </row>
    <row r="35" spans="1:7" ht="20.25" customHeight="1">
      <c r="G35" s="46" t="s">
        <v>85</v>
      </c>
    </row>
    <row r="36" spans="1:7" s="21" customFormat="1" ht="20.25" customHeight="1">
      <c r="A36" s="6" t="s">
        <v>70</v>
      </c>
      <c r="B36" s="6"/>
      <c r="C36" s="39"/>
      <c r="D36" s="6"/>
      <c r="E36" s="6"/>
      <c r="F36" s="6"/>
      <c r="G36" s="6"/>
    </row>
    <row r="37" spans="1:7" s="21" customFormat="1" ht="20.25" customHeight="1">
      <c r="A37" s="6" t="s">
        <v>68</v>
      </c>
      <c r="B37" s="6"/>
      <c r="C37" s="39"/>
      <c r="D37" s="6"/>
      <c r="E37" s="6"/>
      <c r="F37" s="6"/>
      <c r="G37" s="6"/>
    </row>
    <row r="38" spans="1:7" s="21" customFormat="1" ht="20.25" customHeight="1">
      <c r="A38" s="6" t="s">
        <v>145</v>
      </c>
      <c r="B38" s="22"/>
      <c r="C38" s="23"/>
      <c r="D38" s="22"/>
      <c r="E38" s="22"/>
      <c r="F38" s="22"/>
    </row>
    <row r="39" spans="1:7" s="21" customFormat="1" ht="20.25" customHeight="1">
      <c r="A39" s="16"/>
      <c r="B39" s="22"/>
      <c r="D39" s="22"/>
      <c r="E39" s="22"/>
      <c r="F39" s="22"/>
      <c r="G39" s="24" t="s">
        <v>86</v>
      </c>
    </row>
    <row r="40" spans="1:7" s="21" customFormat="1" ht="20.25" customHeight="1">
      <c r="A40" s="16"/>
      <c r="B40" s="22"/>
      <c r="C40" s="26" t="s">
        <v>0</v>
      </c>
      <c r="D40" s="22"/>
      <c r="E40" s="28">
        <v>2022</v>
      </c>
      <c r="F40" s="27"/>
      <c r="G40" s="29">
        <v>2021</v>
      </c>
    </row>
    <row r="41" spans="1:7" s="23" customFormat="1" ht="20.25" customHeight="1">
      <c r="A41" s="6" t="s">
        <v>69</v>
      </c>
      <c r="C41" s="26"/>
      <c r="D41" s="27"/>
      <c r="E41" s="40"/>
      <c r="F41" s="27"/>
      <c r="G41" s="40"/>
    </row>
    <row r="42" spans="1:7" ht="20.25" customHeight="1">
      <c r="A42" s="6" t="s">
        <v>24</v>
      </c>
    </row>
    <row r="43" spans="1:7" ht="20.25" customHeight="1">
      <c r="A43" s="16" t="s">
        <v>35</v>
      </c>
      <c r="C43" s="35"/>
      <c r="D43" s="60"/>
      <c r="E43" s="60">
        <v>3914331</v>
      </c>
      <c r="F43" s="4"/>
      <c r="G43" s="12">
        <v>3523192</v>
      </c>
    </row>
    <row r="44" spans="1:7" ht="20.25" customHeight="1">
      <c r="A44" s="16" t="s">
        <v>54</v>
      </c>
      <c r="C44" s="35"/>
      <c r="D44" s="60"/>
      <c r="E44" s="60">
        <v>16773</v>
      </c>
      <c r="F44" s="4"/>
      <c r="G44" s="12">
        <v>18787</v>
      </c>
    </row>
    <row r="45" spans="1:7" ht="20.25" customHeight="1">
      <c r="A45" s="16" t="s">
        <v>23</v>
      </c>
      <c r="C45" s="32">
        <v>12</v>
      </c>
      <c r="D45" s="60"/>
      <c r="E45" s="63">
        <v>36238</v>
      </c>
      <c r="F45" s="4"/>
      <c r="G45" s="5">
        <v>26071</v>
      </c>
    </row>
    <row r="46" spans="1:7" ht="20.25" customHeight="1">
      <c r="A46" s="6" t="s">
        <v>25</v>
      </c>
      <c r="C46" s="35"/>
      <c r="D46" s="4"/>
      <c r="E46" s="5">
        <f>SUM(E43:E45)</f>
        <v>3967342</v>
      </c>
      <c r="F46" s="4"/>
      <c r="G46" s="5">
        <f>SUM(G43:G45)</f>
        <v>3568050</v>
      </c>
    </row>
    <row r="47" spans="1:7" ht="20.25" customHeight="1">
      <c r="A47" s="6" t="s">
        <v>26</v>
      </c>
      <c r="C47" s="35"/>
      <c r="D47" s="4"/>
      <c r="E47" s="12"/>
      <c r="F47" s="4"/>
      <c r="G47" s="12"/>
    </row>
    <row r="48" spans="1:7" ht="20.25" customHeight="1">
      <c r="A48" s="16" t="s">
        <v>77</v>
      </c>
      <c r="C48" s="35"/>
      <c r="D48" s="4"/>
      <c r="E48" s="60">
        <v>3510256</v>
      </c>
      <c r="F48" s="4"/>
      <c r="G48" s="12">
        <v>3189510</v>
      </c>
    </row>
    <row r="49" spans="1:7" ht="20.25" customHeight="1">
      <c r="A49" s="16" t="s">
        <v>78</v>
      </c>
      <c r="C49" s="35"/>
      <c r="D49" s="4"/>
      <c r="E49" s="60">
        <v>5788</v>
      </c>
      <c r="F49" s="4"/>
      <c r="G49" s="12">
        <v>6216</v>
      </c>
    </row>
    <row r="50" spans="1:7" ht="20.25" customHeight="1">
      <c r="A50" s="16" t="s">
        <v>107</v>
      </c>
      <c r="C50" s="35"/>
      <c r="D50" s="4"/>
      <c r="E50" s="60">
        <v>266962</v>
      </c>
      <c r="F50" s="4"/>
      <c r="G50" s="12">
        <v>216954</v>
      </c>
    </row>
    <row r="51" spans="1:7" ht="20.25" customHeight="1">
      <c r="A51" s="16" t="s">
        <v>30</v>
      </c>
      <c r="C51" s="35"/>
      <c r="D51" s="4"/>
      <c r="E51" s="60">
        <v>73942</v>
      </c>
      <c r="F51" s="4"/>
      <c r="G51" s="12">
        <v>67371</v>
      </c>
    </row>
    <row r="52" spans="1:7" ht="20.25" customHeight="1">
      <c r="A52" s="6" t="s">
        <v>27</v>
      </c>
      <c r="C52" s="35"/>
      <c r="D52" s="4"/>
      <c r="E52" s="64">
        <f>SUM(E48:E51)</f>
        <v>3856948</v>
      </c>
      <c r="F52" s="4"/>
      <c r="G52" s="64">
        <f>SUM(G48:G51)</f>
        <v>3480051</v>
      </c>
    </row>
    <row r="53" spans="1:7" ht="20.25" customHeight="1">
      <c r="A53" s="6" t="s">
        <v>122</v>
      </c>
      <c r="C53" s="35"/>
      <c r="D53" s="4"/>
      <c r="E53" s="12">
        <f>E46-E52</f>
        <v>110394</v>
      </c>
      <c r="F53" s="4"/>
      <c r="G53" s="12">
        <f>G46-G52</f>
        <v>87999</v>
      </c>
    </row>
    <row r="54" spans="1:7" ht="20.25" customHeight="1">
      <c r="A54" s="16" t="s">
        <v>29</v>
      </c>
      <c r="C54" s="35"/>
      <c r="D54" s="4"/>
      <c r="E54" s="63">
        <v>-5985</v>
      </c>
      <c r="F54" s="4"/>
      <c r="G54" s="5">
        <v>-6517</v>
      </c>
    </row>
    <row r="55" spans="1:7" ht="20.25" customHeight="1">
      <c r="A55" s="6" t="s">
        <v>98</v>
      </c>
      <c r="C55" s="35"/>
      <c r="D55" s="4"/>
      <c r="E55" s="12">
        <f>SUM(E53:E54)</f>
        <v>104409</v>
      </c>
      <c r="F55" s="4"/>
      <c r="G55" s="12">
        <f>SUM(G53:G54)</f>
        <v>81482</v>
      </c>
    </row>
    <row r="56" spans="1:7" ht="20.25" customHeight="1">
      <c r="A56" s="16" t="s">
        <v>111</v>
      </c>
      <c r="C56" s="32">
        <v>13</v>
      </c>
      <c r="D56" s="60"/>
      <c r="E56" s="63">
        <v>-20649</v>
      </c>
      <c r="F56" s="4"/>
      <c r="G56" s="5">
        <v>-16424</v>
      </c>
    </row>
    <row r="57" spans="1:7" ht="20.25" customHeight="1">
      <c r="A57" s="6" t="s">
        <v>99</v>
      </c>
      <c r="C57" s="32"/>
      <c r="D57" s="4"/>
      <c r="E57" s="48">
        <f>SUM(E55:E56)</f>
        <v>83760</v>
      </c>
      <c r="F57" s="4"/>
      <c r="G57" s="48">
        <f>SUM(G55:G56)</f>
        <v>65058</v>
      </c>
    </row>
    <row r="58" spans="1:7" ht="20.25" customHeight="1">
      <c r="A58" s="6"/>
      <c r="C58" s="32"/>
      <c r="D58" s="4"/>
      <c r="E58" s="4"/>
      <c r="F58" s="4"/>
      <c r="G58" s="4"/>
    </row>
    <row r="59" spans="1:7" ht="20.25" customHeight="1">
      <c r="A59" s="6" t="s">
        <v>89</v>
      </c>
      <c r="C59" s="32"/>
      <c r="D59" s="4"/>
      <c r="E59" s="49">
        <v>0</v>
      </c>
      <c r="F59" s="44"/>
      <c r="G59" s="49">
        <v>0</v>
      </c>
    </row>
    <row r="60" spans="1:7" ht="20.25" customHeight="1">
      <c r="A60" s="6"/>
      <c r="C60" s="32"/>
      <c r="D60" s="4"/>
      <c r="E60" s="44"/>
      <c r="F60" s="4"/>
      <c r="G60" s="44"/>
    </row>
    <row r="61" spans="1:7" ht="20.25" customHeight="1" thickBot="1">
      <c r="A61" s="6" t="s">
        <v>88</v>
      </c>
      <c r="C61" s="32"/>
      <c r="D61" s="4"/>
      <c r="E61" s="50">
        <f>E57+E59</f>
        <v>83760</v>
      </c>
      <c r="F61" s="45"/>
      <c r="G61" s="50">
        <f>G57+G59</f>
        <v>65058</v>
      </c>
    </row>
    <row r="62" spans="1:7" ht="20.25" customHeight="1" thickTop="1">
      <c r="A62" s="16"/>
      <c r="C62" s="33"/>
      <c r="D62" s="33"/>
      <c r="G62" s="31"/>
    </row>
    <row r="63" spans="1:7" ht="20.25" customHeight="1">
      <c r="A63" s="6" t="s">
        <v>100</v>
      </c>
      <c r="C63" s="32">
        <v>14</v>
      </c>
      <c r="G63" s="31"/>
    </row>
    <row r="64" spans="1:7" ht="20.25" customHeight="1" thickBot="1">
      <c r="A64" s="16" t="s">
        <v>101</v>
      </c>
      <c r="C64" s="35"/>
      <c r="E64" s="65">
        <f>(E61/(E66/1000))</f>
        <v>0.2094</v>
      </c>
      <c r="G64" s="65">
        <f>(G61/(G66/1000))</f>
        <v>0.16264500000000001</v>
      </c>
    </row>
    <row r="65" spans="1:7" ht="20.25" customHeight="1" thickTop="1">
      <c r="A65" s="16"/>
      <c r="C65" s="35"/>
      <c r="E65" s="30"/>
    </row>
    <row r="66" spans="1:7" ht="20.25" customHeight="1" thickBot="1">
      <c r="A66" s="16" t="s">
        <v>65</v>
      </c>
      <c r="C66" s="35"/>
      <c r="E66" s="66">
        <v>400000000</v>
      </c>
      <c r="G66" s="66">
        <v>400000000</v>
      </c>
    </row>
    <row r="67" spans="1:7" ht="20.25" customHeight="1" thickTop="1">
      <c r="A67" s="16"/>
      <c r="C67" s="33"/>
      <c r="D67" s="33"/>
      <c r="E67" s="33"/>
      <c r="F67" s="33"/>
      <c r="G67" s="33"/>
    </row>
    <row r="68" spans="1:7" ht="20.25" customHeight="1">
      <c r="A68" s="30" t="s">
        <v>1</v>
      </c>
    </row>
  </sheetData>
  <printOptions horizontalCentered="1" gridLinesSet="0"/>
  <pageMargins left="0.94488188976377963" right="0.51181102362204722" top="0.9055118110236221" bottom="0.39370078740157483" header="0.51181102362204722" footer="0.19685039370078741"/>
  <pageSetup paperSize="9" scale="95" fitToHeight="0" orientation="portrait" r:id="rId1"/>
  <headerFooter alignWithMargins="0"/>
  <rowBreaks count="1" manualBreakCount="1">
    <brk id="34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2"/>
  <sheetViews>
    <sheetView showGridLines="0" view="pageBreakPreview" zoomScale="73" zoomScaleNormal="90" zoomScaleSheetLayoutView="73" workbookViewId="0">
      <selection activeCell="A17" sqref="A17"/>
    </sheetView>
  </sheetViews>
  <sheetFormatPr defaultColWidth="10.85546875" defaultRowHeight="23.25" customHeight="1"/>
  <cols>
    <col min="1" max="1" width="33.5703125" style="30" customWidth="1"/>
    <col min="2" max="2" width="1.28515625" style="30" customWidth="1"/>
    <col min="3" max="3" width="5.7109375" style="30" customWidth="1"/>
    <col min="4" max="4" width="13.7109375" style="30" customWidth="1"/>
    <col min="5" max="5" width="0.85546875" style="30" customWidth="1"/>
    <col min="6" max="6" width="13.7109375" style="30" customWidth="1"/>
    <col min="7" max="7" width="0.85546875" style="30" customWidth="1"/>
    <col min="8" max="8" width="13.7109375" style="30" customWidth="1"/>
    <col min="9" max="9" width="0.85546875" style="30" customWidth="1"/>
    <col min="10" max="10" width="13.7109375" style="30" customWidth="1"/>
    <col min="11" max="11" width="0.85546875" style="31" customWidth="1"/>
    <col min="12" max="12" width="13.7109375" style="30" customWidth="1"/>
    <col min="13" max="16384" width="10.85546875" style="30"/>
  </cols>
  <sheetData>
    <row r="1" spans="1:12" ht="23.25" customHeight="1">
      <c r="L1" s="46" t="s">
        <v>85</v>
      </c>
    </row>
    <row r="2" spans="1:12" s="21" customFormat="1" ht="23.25" customHeight="1">
      <c r="A2" s="6" t="s">
        <v>70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s="21" customFormat="1" ht="23.25" customHeight="1">
      <c r="A3" s="19" t="s">
        <v>39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2" s="21" customFormat="1" ht="23.25" customHeight="1">
      <c r="A4" s="6" t="s">
        <v>145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2" s="21" customFormat="1" ht="23.25" customHeight="1">
      <c r="A5" s="16"/>
      <c r="B5" s="22"/>
      <c r="C5" s="22"/>
      <c r="D5" s="22"/>
      <c r="E5" s="22"/>
      <c r="F5" s="22"/>
      <c r="G5" s="22"/>
      <c r="H5" s="22"/>
      <c r="I5" s="22"/>
      <c r="J5" s="24"/>
      <c r="K5" s="22"/>
      <c r="L5" s="24" t="s">
        <v>87</v>
      </c>
    </row>
    <row r="6" spans="1:12" s="23" customFormat="1" ht="23.25" customHeight="1">
      <c r="A6" s="35"/>
      <c r="B6" s="35"/>
      <c r="C6" s="35"/>
      <c r="H6" s="71" t="s">
        <v>59</v>
      </c>
      <c r="I6" s="71"/>
      <c r="J6" s="71"/>
    </row>
    <row r="7" spans="1:12" s="23" customFormat="1" ht="23.25" customHeight="1">
      <c r="A7" s="35"/>
      <c r="B7" s="35"/>
      <c r="C7" s="35"/>
      <c r="D7" s="23" t="s">
        <v>56</v>
      </c>
      <c r="E7" s="22"/>
      <c r="H7" s="47" t="s">
        <v>62</v>
      </c>
      <c r="I7" s="47"/>
      <c r="J7" s="47"/>
    </row>
    <row r="8" spans="1:12" s="23" customFormat="1" ht="23.25" customHeight="1">
      <c r="A8" s="35"/>
      <c r="B8" s="35"/>
      <c r="C8" s="35"/>
      <c r="D8" s="23" t="s">
        <v>55</v>
      </c>
      <c r="F8" s="23" t="s">
        <v>75</v>
      </c>
      <c r="H8" s="56" t="s">
        <v>95</v>
      </c>
      <c r="I8" s="47"/>
      <c r="J8" s="47"/>
    </row>
    <row r="9" spans="1:12" s="23" customFormat="1" ht="23.25" customHeight="1">
      <c r="A9" s="35"/>
      <c r="B9" s="57"/>
      <c r="C9" s="26"/>
      <c r="D9" s="58" t="s">
        <v>3</v>
      </c>
      <c r="F9" s="58" t="s">
        <v>76</v>
      </c>
      <c r="H9" s="58" t="s">
        <v>96</v>
      </c>
      <c r="J9" s="41" t="s">
        <v>63</v>
      </c>
      <c r="L9" s="58" t="s">
        <v>2</v>
      </c>
    </row>
    <row r="10" spans="1:12" s="21" customFormat="1" ht="23.25" customHeight="1">
      <c r="A10" s="6" t="s">
        <v>116</v>
      </c>
      <c r="B10" s="16"/>
      <c r="C10" s="16"/>
      <c r="D10" s="4">
        <v>200000</v>
      </c>
      <c r="E10" s="4"/>
      <c r="F10" s="4">
        <v>39810</v>
      </c>
      <c r="G10" s="4"/>
      <c r="H10" s="4">
        <v>20000</v>
      </c>
      <c r="I10" s="4"/>
      <c r="J10" s="4">
        <v>152465</v>
      </c>
      <c r="K10" s="4"/>
      <c r="L10" s="4">
        <f>SUM(D10:J10)</f>
        <v>412275</v>
      </c>
    </row>
    <row r="11" spans="1:12" s="21" customFormat="1" ht="23.25" customHeight="1">
      <c r="A11" s="59" t="s">
        <v>147</v>
      </c>
      <c r="B11" s="59"/>
      <c r="C11" s="59"/>
      <c r="D11" s="60">
        <v>0</v>
      </c>
      <c r="E11" s="60"/>
      <c r="F11" s="60">
        <v>0</v>
      </c>
      <c r="G11" s="60"/>
      <c r="H11" s="60">
        <v>0</v>
      </c>
      <c r="I11" s="60"/>
      <c r="J11" s="60">
        <v>-43999</v>
      </c>
      <c r="K11" s="60"/>
      <c r="L11" s="60">
        <f>SUM(D11:J11)</f>
        <v>-43999</v>
      </c>
    </row>
    <row r="12" spans="1:12" s="21" customFormat="1" ht="23.25" customHeight="1">
      <c r="A12" s="17" t="s">
        <v>102</v>
      </c>
      <c r="B12" s="16"/>
      <c r="C12" s="32"/>
      <c r="D12" s="4"/>
      <c r="E12" s="4"/>
      <c r="F12" s="4"/>
      <c r="G12" s="4"/>
      <c r="H12" s="4"/>
      <c r="I12" s="4"/>
      <c r="J12" s="4"/>
      <c r="K12" s="4"/>
      <c r="L12" s="4"/>
    </row>
    <row r="13" spans="1:12" s="61" customFormat="1" ht="23.25" customHeight="1">
      <c r="A13" s="17" t="s">
        <v>103</v>
      </c>
      <c r="B13" s="17"/>
      <c r="C13" s="17"/>
      <c r="D13" s="5">
        <v>0</v>
      </c>
      <c r="E13" s="4"/>
      <c r="F13" s="5">
        <v>0</v>
      </c>
      <c r="G13" s="4"/>
      <c r="H13" s="5">
        <v>0</v>
      </c>
      <c r="I13" s="4"/>
      <c r="J13" s="5">
        <f>PL!G57</f>
        <v>65058</v>
      </c>
      <c r="K13" s="4"/>
      <c r="L13" s="5">
        <f>SUM(D13:J13)</f>
        <v>65058</v>
      </c>
    </row>
    <row r="14" spans="1:12" s="21" customFormat="1" ht="23.25" customHeight="1" thickBot="1">
      <c r="A14" s="6" t="s">
        <v>143</v>
      </c>
      <c r="B14" s="16"/>
      <c r="C14" s="16"/>
      <c r="D14" s="62">
        <f>SUM(D10:D13)</f>
        <v>200000</v>
      </c>
      <c r="E14" s="4"/>
      <c r="F14" s="62">
        <f>SUM(F10:F13)</f>
        <v>39810</v>
      </c>
      <c r="G14" s="4"/>
      <c r="H14" s="62">
        <f>SUM(H10:H13)</f>
        <v>20000</v>
      </c>
      <c r="I14" s="4"/>
      <c r="J14" s="62">
        <f>SUM(J10:J13)</f>
        <v>173524</v>
      </c>
      <c r="K14" s="4"/>
      <c r="L14" s="62">
        <f>SUM(L10:L13)</f>
        <v>433334</v>
      </c>
    </row>
    <row r="15" spans="1:12" s="12" customFormat="1" ht="23.25" customHeight="1" thickTop="1">
      <c r="K15" s="4"/>
    </row>
    <row r="16" spans="1:12" s="21" customFormat="1" ht="23.25" customHeight="1">
      <c r="A16" s="6" t="s">
        <v>127</v>
      </c>
      <c r="B16" s="16"/>
      <c r="C16" s="16"/>
      <c r="D16" s="4">
        <v>200000</v>
      </c>
      <c r="E16" s="4"/>
      <c r="F16" s="4">
        <v>39810</v>
      </c>
      <c r="G16" s="4"/>
      <c r="H16" s="4">
        <v>20000</v>
      </c>
      <c r="I16" s="4"/>
      <c r="J16" s="4">
        <v>232243</v>
      </c>
      <c r="K16" s="4"/>
      <c r="L16" s="4">
        <f>SUM(D16:J16)</f>
        <v>492053</v>
      </c>
    </row>
    <row r="17" spans="1:12" s="21" customFormat="1" ht="23.25" customHeight="1">
      <c r="A17" s="59" t="s">
        <v>147</v>
      </c>
      <c r="B17" s="59"/>
      <c r="C17" s="59"/>
      <c r="D17" s="60">
        <v>0</v>
      </c>
      <c r="E17" s="60"/>
      <c r="F17" s="60">
        <v>0</v>
      </c>
      <c r="G17" s="60"/>
      <c r="H17" s="60">
        <v>0</v>
      </c>
      <c r="I17" s="60"/>
      <c r="J17" s="60">
        <v>-69997</v>
      </c>
      <c r="K17" s="60"/>
      <c r="L17" s="60">
        <f>SUM(D17:J17)</f>
        <v>-69997</v>
      </c>
    </row>
    <row r="18" spans="1:12" s="21" customFormat="1" ht="23.25" customHeight="1">
      <c r="A18" s="17" t="s">
        <v>102</v>
      </c>
      <c r="B18" s="16"/>
      <c r="C18" s="32"/>
    </row>
    <row r="19" spans="1:12" s="61" customFormat="1" ht="23.25" customHeight="1">
      <c r="A19" s="17" t="s">
        <v>103</v>
      </c>
      <c r="B19" s="17"/>
      <c r="C19" s="17"/>
      <c r="D19" s="5">
        <v>0</v>
      </c>
      <c r="E19" s="4"/>
      <c r="F19" s="5">
        <v>0</v>
      </c>
      <c r="G19" s="4"/>
      <c r="H19" s="5">
        <v>0</v>
      </c>
      <c r="I19" s="4"/>
      <c r="J19" s="5">
        <f>PL!E57</f>
        <v>83760</v>
      </c>
      <c r="K19" s="4"/>
      <c r="L19" s="5">
        <f>SUM(D19:J19)</f>
        <v>83760</v>
      </c>
    </row>
    <row r="20" spans="1:12" s="21" customFormat="1" ht="23.25" customHeight="1" thickBot="1">
      <c r="A20" s="6" t="s">
        <v>144</v>
      </c>
      <c r="B20" s="16"/>
      <c r="C20" s="16"/>
      <c r="D20" s="62">
        <f>SUM(D16:D19)</f>
        <v>200000</v>
      </c>
      <c r="E20" s="4"/>
      <c r="F20" s="62">
        <f>SUM(F16:F19)</f>
        <v>39810</v>
      </c>
      <c r="G20" s="4"/>
      <c r="H20" s="62">
        <f>SUM(H16:H19)</f>
        <v>20000</v>
      </c>
      <c r="I20" s="4"/>
      <c r="J20" s="62">
        <f>SUM(J16:J19)</f>
        <v>246006</v>
      </c>
      <c r="K20" s="4"/>
      <c r="L20" s="62">
        <f>SUM(L16:L19)</f>
        <v>505816</v>
      </c>
    </row>
    <row r="21" spans="1:12" ht="23.25" customHeight="1" thickTop="1"/>
    <row r="22" spans="1:12" ht="23.25" customHeight="1">
      <c r="A22" s="30" t="s">
        <v>1</v>
      </c>
    </row>
  </sheetData>
  <mergeCells count="1">
    <mergeCell ref="H6:J6"/>
  </mergeCells>
  <printOptions horizontalCentered="1" gridLinesSet="0"/>
  <pageMargins left="0.74803149606299213" right="0.19685039370078741" top="0.78740157480314965" bottom="0.39370078740157483" header="0.19685039370078741" footer="0.19685039370078741"/>
  <pageSetup paperSize="9" scale="8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69"/>
  <sheetViews>
    <sheetView showGridLines="0" view="pageBreakPreview" zoomScale="85" zoomScaleNormal="100" zoomScaleSheetLayoutView="85" workbookViewId="0">
      <selection activeCell="A16" sqref="A16"/>
    </sheetView>
  </sheetViews>
  <sheetFormatPr defaultColWidth="10.85546875" defaultRowHeight="20.25" customHeight="1"/>
  <cols>
    <col min="1" max="1" width="38" style="30" customWidth="1"/>
    <col min="2" max="2" width="12" style="30" customWidth="1"/>
    <col min="3" max="3" width="6.140625" style="23" customWidth="1"/>
    <col min="4" max="4" width="1.7109375" style="31" customWidth="1"/>
    <col min="5" max="5" width="15.7109375" style="31" customWidth="1"/>
    <col min="6" max="6" width="1.7109375" style="31" customWidth="1"/>
    <col min="7" max="7" width="15.7109375" style="30" customWidth="1"/>
    <col min="8" max="8" width="1.28515625" style="30" customWidth="1"/>
    <col min="9" max="16384" width="10.85546875" style="30"/>
  </cols>
  <sheetData>
    <row r="1" spans="1:7" ht="20.25" customHeight="1">
      <c r="G1" s="46" t="s">
        <v>85</v>
      </c>
    </row>
    <row r="2" spans="1:7" s="21" customFormat="1" ht="20.25" customHeight="1">
      <c r="A2" s="6" t="s">
        <v>70</v>
      </c>
      <c r="B2" s="6"/>
      <c r="C2" s="39"/>
      <c r="D2" s="6"/>
      <c r="E2" s="6"/>
      <c r="F2" s="6"/>
      <c r="G2" s="6"/>
    </row>
    <row r="3" spans="1:7" ht="20.25" customHeight="1">
      <c r="A3" s="6" t="s">
        <v>67</v>
      </c>
    </row>
    <row r="4" spans="1:7" s="21" customFormat="1" ht="20.25" customHeight="1">
      <c r="A4" s="6" t="s">
        <v>145</v>
      </c>
      <c r="B4" s="22"/>
      <c r="C4" s="23"/>
      <c r="D4" s="22"/>
      <c r="E4" s="22"/>
      <c r="F4" s="22"/>
    </row>
    <row r="5" spans="1:7" s="21" customFormat="1" ht="20.25" customHeight="1">
      <c r="A5" s="16"/>
      <c r="B5" s="22"/>
      <c r="D5" s="22"/>
      <c r="E5" s="22"/>
      <c r="F5" s="22"/>
      <c r="G5" s="24" t="s">
        <v>87</v>
      </c>
    </row>
    <row r="6" spans="1:7" s="21" customFormat="1" ht="20.25" customHeight="1">
      <c r="A6" s="16"/>
      <c r="B6" s="22"/>
      <c r="C6" s="26"/>
      <c r="D6" s="22"/>
      <c r="E6" s="28">
        <v>2022</v>
      </c>
      <c r="F6" s="27"/>
      <c r="G6" s="29">
        <v>2021</v>
      </c>
    </row>
    <row r="7" spans="1:7" ht="20.25" customHeight="1">
      <c r="A7" s="6" t="s">
        <v>40</v>
      </c>
      <c r="B7" s="7"/>
    </row>
    <row r="8" spans="1:7" ht="20.25" customHeight="1">
      <c r="A8" s="8" t="s">
        <v>105</v>
      </c>
      <c r="B8" s="9"/>
      <c r="E8" s="10">
        <f>PL!E55</f>
        <v>104409</v>
      </c>
      <c r="G8" s="10">
        <f>PL!G55</f>
        <v>81482</v>
      </c>
    </row>
    <row r="9" spans="1:7" ht="20.25" customHeight="1">
      <c r="A9" s="8" t="s">
        <v>106</v>
      </c>
      <c r="B9" s="9"/>
      <c r="E9" s="11"/>
      <c r="G9" s="11"/>
    </row>
    <row r="10" spans="1:7" ht="20.25" customHeight="1">
      <c r="A10" s="8" t="s">
        <v>41</v>
      </c>
      <c r="B10" s="9"/>
      <c r="E10" s="12"/>
      <c r="G10" s="12"/>
    </row>
    <row r="11" spans="1:7" ht="20.25" customHeight="1">
      <c r="A11" s="8" t="s">
        <v>42</v>
      </c>
      <c r="B11" s="9"/>
      <c r="E11" s="11">
        <v>69222</v>
      </c>
      <c r="G11" s="11">
        <v>50869</v>
      </c>
    </row>
    <row r="12" spans="1:7" ht="20.25" customHeight="1">
      <c r="A12" s="8" t="s">
        <v>129</v>
      </c>
      <c r="B12" s="9"/>
      <c r="E12" s="11">
        <v>-165</v>
      </c>
      <c r="G12" s="11">
        <v>-628</v>
      </c>
    </row>
    <row r="13" spans="1:7" ht="20.25" customHeight="1">
      <c r="A13" s="8" t="s">
        <v>134</v>
      </c>
      <c r="B13" s="9"/>
      <c r="E13" s="11">
        <v>-4500</v>
      </c>
      <c r="G13" s="11">
        <v>11939</v>
      </c>
    </row>
    <row r="14" spans="1:7" ht="20.25" customHeight="1">
      <c r="A14" s="55" t="s">
        <v>152</v>
      </c>
      <c r="B14" s="9"/>
      <c r="E14" s="11"/>
      <c r="G14" s="11"/>
    </row>
    <row r="15" spans="1:7" ht="20.25" customHeight="1">
      <c r="A15" s="55" t="s">
        <v>149</v>
      </c>
      <c r="B15" s="9"/>
      <c r="E15" s="11">
        <v>24</v>
      </c>
      <c r="G15" s="11">
        <v>-390</v>
      </c>
    </row>
    <row r="16" spans="1:7" ht="20.25" customHeight="1">
      <c r="A16" s="8" t="s">
        <v>43</v>
      </c>
      <c r="B16" s="9"/>
      <c r="E16" s="11">
        <v>1651</v>
      </c>
      <c r="G16" s="11">
        <v>1517</v>
      </c>
    </row>
    <row r="17" spans="1:7" ht="20.25" customHeight="1">
      <c r="A17" s="8" t="s">
        <v>135</v>
      </c>
      <c r="B17" s="9"/>
      <c r="E17" s="11">
        <v>-31</v>
      </c>
      <c r="G17" s="11">
        <v>-28</v>
      </c>
    </row>
    <row r="18" spans="1:7" ht="20.25" customHeight="1">
      <c r="A18" s="8" t="s">
        <v>108</v>
      </c>
      <c r="B18" s="9"/>
      <c r="E18" s="11">
        <v>4868</v>
      </c>
      <c r="G18" s="11">
        <v>4818</v>
      </c>
    </row>
    <row r="19" spans="1:7" ht="20.25" customHeight="1">
      <c r="A19" s="8" t="s">
        <v>117</v>
      </c>
      <c r="B19" s="9"/>
      <c r="E19" s="11">
        <v>-1625</v>
      </c>
      <c r="G19" s="54">
        <v>7613</v>
      </c>
    </row>
    <row r="20" spans="1:7" ht="20.25" customHeight="1">
      <c r="A20" s="8" t="s">
        <v>130</v>
      </c>
      <c r="B20" s="9"/>
      <c r="E20" s="51">
        <v>-397</v>
      </c>
      <c r="G20" s="51">
        <v>0</v>
      </c>
    </row>
    <row r="21" spans="1:7" ht="20.25" customHeight="1">
      <c r="A21" s="8" t="s">
        <v>44</v>
      </c>
      <c r="B21" s="9"/>
      <c r="E21" s="16"/>
      <c r="F21" s="16"/>
      <c r="G21" s="16"/>
    </row>
    <row r="22" spans="1:7" ht="20.25" customHeight="1">
      <c r="A22" s="8" t="s">
        <v>45</v>
      </c>
      <c r="B22" s="9"/>
      <c r="E22" s="13">
        <f>SUM(E8:E20)</f>
        <v>173456</v>
      </c>
      <c r="G22" s="13">
        <f>SUM(G8:G20)</f>
        <v>157192</v>
      </c>
    </row>
    <row r="23" spans="1:7" ht="20.25" customHeight="1">
      <c r="A23" s="8" t="s">
        <v>57</v>
      </c>
      <c r="B23" s="9"/>
      <c r="E23" s="12"/>
      <c r="G23" s="12"/>
    </row>
    <row r="24" spans="1:7" ht="20.25" customHeight="1">
      <c r="A24" s="8" t="s">
        <v>46</v>
      </c>
      <c r="B24" s="9"/>
      <c r="E24" s="11">
        <v>-7386</v>
      </c>
      <c r="G24" s="11">
        <v>18489</v>
      </c>
    </row>
    <row r="25" spans="1:7" ht="20.25" customHeight="1">
      <c r="A25" s="8" t="s">
        <v>47</v>
      </c>
      <c r="B25" s="9"/>
      <c r="E25" s="11">
        <v>-72876</v>
      </c>
      <c r="G25" s="11">
        <v>166495</v>
      </c>
    </row>
    <row r="26" spans="1:7" ht="20.25" customHeight="1">
      <c r="A26" s="8" t="s">
        <v>48</v>
      </c>
      <c r="B26" s="9"/>
      <c r="E26" s="11">
        <v>1451</v>
      </c>
      <c r="G26" s="11">
        <v>10179</v>
      </c>
    </row>
    <row r="27" spans="1:7" ht="20.25" customHeight="1">
      <c r="A27" s="8" t="s">
        <v>49</v>
      </c>
      <c r="B27" s="9"/>
      <c r="E27" s="11">
        <v>-5438</v>
      </c>
      <c r="G27" s="11">
        <v>-384</v>
      </c>
    </row>
    <row r="28" spans="1:7" ht="20.25" customHeight="1">
      <c r="A28" s="8" t="s">
        <v>58</v>
      </c>
      <c r="B28" s="9"/>
      <c r="E28" s="11"/>
      <c r="G28" s="11"/>
    </row>
    <row r="29" spans="1:7" ht="20.25" customHeight="1">
      <c r="A29" s="8" t="s">
        <v>50</v>
      </c>
      <c r="B29" s="9"/>
      <c r="E29" s="11">
        <v>-31855</v>
      </c>
      <c r="G29" s="11">
        <v>29434</v>
      </c>
    </row>
    <row r="30" spans="1:7" ht="20.25" customHeight="1">
      <c r="A30" s="8" t="s">
        <v>51</v>
      </c>
      <c r="B30" s="9"/>
      <c r="E30" s="51">
        <v>-1044</v>
      </c>
      <c r="G30" s="51">
        <v>-814</v>
      </c>
    </row>
    <row r="31" spans="1:7" ht="20.25" customHeight="1">
      <c r="A31" s="8" t="s">
        <v>40</v>
      </c>
      <c r="B31" s="9"/>
      <c r="E31" s="11">
        <f>SUM(E22,E24:E30)</f>
        <v>56308</v>
      </c>
      <c r="G31" s="11">
        <f>SUM(G22,G24:G30)</f>
        <v>380591</v>
      </c>
    </row>
    <row r="32" spans="1:7" ht="20.25" customHeight="1">
      <c r="A32" s="55" t="s">
        <v>132</v>
      </c>
      <c r="B32" s="9"/>
      <c r="E32" s="11">
        <v>31</v>
      </c>
      <c r="G32" s="11">
        <v>28</v>
      </c>
    </row>
    <row r="33" spans="1:7" ht="20.25" customHeight="1">
      <c r="A33" s="8" t="s">
        <v>110</v>
      </c>
      <c r="B33" s="9"/>
      <c r="E33" s="11">
        <v>-29017</v>
      </c>
      <c r="G33" s="11">
        <v>-25697</v>
      </c>
    </row>
    <row r="34" spans="1:7" ht="20.25" customHeight="1">
      <c r="A34" s="14" t="s">
        <v>137</v>
      </c>
      <c r="B34" s="9"/>
      <c r="E34" s="53">
        <f>SUM(E31:E33)</f>
        <v>27322</v>
      </c>
      <c r="G34" s="53">
        <f>SUM(G31:G33)</f>
        <v>354922</v>
      </c>
    </row>
    <row r="35" spans="1:7" ht="20.25" customHeight="1">
      <c r="A35" s="6"/>
      <c r="B35" s="9"/>
    </row>
    <row r="36" spans="1:7" ht="20.25" customHeight="1">
      <c r="A36" s="15" t="s">
        <v>1</v>
      </c>
      <c r="B36" s="9"/>
    </row>
    <row r="37" spans="1:7" ht="20.25" customHeight="1">
      <c r="G37" s="46" t="s">
        <v>85</v>
      </c>
    </row>
    <row r="38" spans="1:7" s="21" customFormat="1" ht="20.25" customHeight="1">
      <c r="A38" s="6" t="s">
        <v>70</v>
      </c>
      <c r="B38" s="6"/>
      <c r="C38" s="39"/>
      <c r="D38" s="6"/>
      <c r="E38" s="6"/>
      <c r="F38" s="6"/>
      <c r="G38" s="6"/>
    </row>
    <row r="39" spans="1:7" ht="20.25" customHeight="1">
      <c r="A39" s="6" t="s">
        <v>66</v>
      </c>
    </row>
    <row r="40" spans="1:7" s="21" customFormat="1" ht="20.25" customHeight="1">
      <c r="A40" s="6" t="s">
        <v>145</v>
      </c>
      <c r="B40" s="22"/>
      <c r="C40" s="23"/>
      <c r="D40" s="22"/>
      <c r="E40" s="22"/>
      <c r="F40" s="22"/>
    </row>
    <row r="41" spans="1:7" s="21" customFormat="1" ht="20.25" customHeight="1">
      <c r="A41" s="16"/>
      <c r="B41" s="22"/>
      <c r="D41" s="22"/>
      <c r="E41" s="22"/>
      <c r="F41" s="22"/>
      <c r="G41" s="24" t="s">
        <v>87</v>
      </c>
    </row>
    <row r="42" spans="1:7" s="21" customFormat="1" ht="20.25" customHeight="1">
      <c r="A42" s="16"/>
      <c r="B42" s="22"/>
      <c r="C42" s="26"/>
      <c r="D42" s="22"/>
      <c r="E42" s="28">
        <v>2022</v>
      </c>
      <c r="F42" s="27"/>
      <c r="G42" s="29">
        <v>2021</v>
      </c>
    </row>
    <row r="43" spans="1:7" ht="20.25" customHeight="1">
      <c r="A43" s="6" t="s">
        <v>52</v>
      </c>
    </row>
    <row r="44" spans="1:7" ht="20.25" customHeight="1">
      <c r="A44" s="8" t="s">
        <v>124</v>
      </c>
      <c r="E44" s="13">
        <v>4</v>
      </c>
      <c r="G44" s="13">
        <v>414</v>
      </c>
    </row>
    <row r="45" spans="1:7" ht="20.25" customHeight="1">
      <c r="A45" s="8" t="s">
        <v>64</v>
      </c>
      <c r="E45" s="13">
        <v>-20495</v>
      </c>
      <c r="G45" s="13">
        <v>-21736</v>
      </c>
    </row>
    <row r="46" spans="1:7" ht="19.5" customHeight="1">
      <c r="A46" s="17" t="s">
        <v>112</v>
      </c>
      <c r="E46" s="13">
        <v>-20850</v>
      </c>
      <c r="G46" s="52">
        <v>-7580</v>
      </c>
    </row>
    <row r="47" spans="1:7" ht="20.25" customHeight="1">
      <c r="A47" s="16" t="s">
        <v>136</v>
      </c>
      <c r="E47" s="52">
        <v>-2272</v>
      </c>
      <c r="G47" s="52">
        <v>0</v>
      </c>
    </row>
    <row r="48" spans="1:7" ht="20.25" customHeight="1">
      <c r="A48" s="6" t="s">
        <v>128</v>
      </c>
      <c r="E48" s="53">
        <f>SUM(E44:E47)</f>
        <v>-43613</v>
      </c>
      <c r="G48" s="53">
        <f>SUM(G44:G47)</f>
        <v>-28902</v>
      </c>
    </row>
    <row r="49" spans="1:7" ht="20.25" customHeight="1">
      <c r="A49" s="6" t="s">
        <v>53</v>
      </c>
      <c r="E49" s="11"/>
      <c r="G49" s="11"/>
    </row>
    <row r="50" spans="1:7" ht="20.25" customHeight="1">
      <c r="A50" s="16" t="s">
        <v>118</v>
      </c>
      <c r="E50" s="11">
        <v>968800</v>
      </c>
      <c r="G50" s="11">
        <v>793406</v>
      </c>
    </row>
    <row r="51" spans="1:7" ht="20.25" customHeight="1">
      <c r="A51" s="16" t="s">
        <v>120</v>
      </c>
      <c r="E51" s="11">
        <v>-885500</v>
      </c>
      <c r="G51" s="11">
        <v>-915406</v>
      </c>
    </row>
    <row r="52" spans="1:7" ht="20.25" customHeight="1">
      <c r="A52" s="16" t="s">
        <v>138</v>
      </c>
      <c r="E52" s="11">
        <v>-69947</v>
      </c>
      <c r="G52" s="11">
        <v>-43988</v>
      </c>
    </row>
    <row r="53" spans="1:7" ht="20.25" customHeight="1">
      <c r="A53" s="16" t="s">
        <v>133</v>
      </c>
      <c r="E53" s="11">
        <v>-38174</v>
      </c>
      <c r="G53" s="11">
        <v>-35249</v>
      </c>
    </row>
    <row r="54" spans="1:7" ht="20.25" customHeight="1">
      <c r="A54" s="16" t="s">
        <v>119</v>
      </c>
      <c r="E54" s="11">
        <v>-4775</v>
      </c>
      <c r="G54" s="11">
        <v>-4913</v>
      </c>
    </row>
    <row r="55" spans="1:7" ht="20.25" customHeight="1">
      <c r="A55" s="14" t="s">
        <v>84</v>
      </c>
      <c r="E55" s="53">
        <f>SUM(E50:E54)</f>
        <v>-29596</v>
      </c>
      <c r="G55" s="53">
        <f>SUM(G50:G54)</f>
        <v>-206150</v>
      </c>
    </row>
    <row r="56" spans="1:7" ht="20.25" customHeight="1">
      <c r="A56" s="14" t="s">
        <v>131</v>
      </c>
      <c r="E56" s="11">
        <f>SUM(E34,E48,E55)</f>
        <v>-45887</v>
      </c>
      <c r="G56" s="11">
        <f>SUM(G34,G48,G55)</f>
        <v>119870</v>
      </c>
    </row>
    <row r="57" spans="1:7" ht="20.25" customHeight="1">
      <c r="A57" s="8" t="s">
        <v>90</v>
      </c>
      <c r="E57" s="51">
        <v>99443</v>
      </c>
      <c r="G57" s="51">
        <v>44968</v>
      </c>
    </row>
    <row r="58" spans="1:7" ht="20.25" customHeight="1" thickBot="1">
      <c r="A58" s="14" t="s">
        <v>91</v>
      </c>
      <c r="E58" s="18">
        <f>SUM(E56:E57)</f>
        <v>53556</v>
      </c>
      <c r="G58" s="18">
        <f>SUM(G56:G57)</f>
        <v>164838</v>
      </c>
    </row>
    <row r="59" spans="1:7" ht="20.25" customHeight="1" thickTop="1">
      <c r="A59" s="16"/>
      <c r="E59" s="11"/>
      <c r="G59" s="11"/>
    </row>
    <row r="60" spans="1:7" ht="20.25" customHeight="1">
      <c r="A60" s="14" t="s">
        <v>80</v>
      </c>
      <c r="B60" s="16"/>
      <c r="C60" s="16"/>
      <c r="E60" s="11"/>
      <c r="G60" s="11"/>
    </row>
    <row r="61" spans="1:7" ht="20.25" customHeight="1">
      <c r="A61" s="8" t="s">
        <v>81</v>
      </c>
      <c r="B61" s="16"/>
      <c r="C61" s="16"/>
      <c r="E61" s="11"/>
      <c r="G61" s="11"/>
    </row>
    <row r="62" spans="1:7" ht="20.25" customHeight="1">
      <c r="A62" s="8" t="s">
        <v>123</v>
      </c>
      <c r="B62" s="16"/>
      <c r="C62" s="16"/>
      <c r="E62" s="11">
        <v>9100</v>
      </c>
      <c r="F62" s="11"/>
      <c r="G62" s="11">
        <v>10236</v>
      </c>
    </row>
    <row r="63" spans="1:7" ht="20.25" customHeight="1">
      <c r="A63" s="8" t="s">
        <v>125</v>
      </c>
      <c r="B63" s="16"/>
      <c r="C63" s="16"/>
      <c r="E63" s="11">
        <v>0</v>
      </c>
      <c r="F63" s="11"/>
      <c r="G63" s="11">
        <v>2550</v>
      </c>
    </row>
    <row r="64" spans="1:7" ht="20.25" customHeight="1">
      <c r="A64" s="55" t="s">
        <v>139</v>
      </c>
      <c r="B64" s="16"/>
      <c r="C64" s="16"/>
      <c r="E64" s="11">
        <v>39526</v>
      </c>
      <c r="G64" s="11">
        <v>6115</v>
      </c>
    </row>
    <row r="65" spans="1:7" ht="20.25" customHeight="1">
      <c r="A65" s="55" t="s">
        <v>150</v>
      </c>
      <c r="B65" s="16"/>
      <c r="C65" s="16"/>
      <c r="E65" s="11">
        <v>200</v>
      </c>
      <c r="G65" s="11">
        <v>0</v>
      </c>
    </row>
    <row r="66" spans="1:7" ht="20.25" customHeight="1">
      <c r="A66" s="55" t="s">
        <v>104</v>
      </c>
      <c r="B66" s="16"/>
      <c r="C66" s="16"/>
      <c r="E66" s="11">
        <v>2248</v>
      </c>
      <c r="F66" s="11"/>
      <c r="G66" s="11">
        <v>1972</v>
      </c>
    </row>
    <row r="67" spans="1:7" ht="20.25" customHeight="1">
      <c r="A67" s="55" t="s">
        <v>151</v>
      </c>
      <c r="B67" s="16"/>
      <c r="C67" s="16"/>
      <c r="E67" s="11">
        <v>197</v>
      </c>
      <c r="F67" s="11"/>
      <c r="G67" s="11">
        <v>0</v>
      </c>
    </row>
    <row r="68" spans="1:7" ht="20.25" customHeight="1">
      <c r="A68" s="55"/>
      <c r="B68" s="16"/>
      <c r="C68" s="16"/>
      <c r="E68" s="11"/>
      <c r="F68" s="11"/>
      <c r="G68" s="11"/>
    </row>
    <row r="69" spans="1:7" ht="20.25" customHeight="1">
      <c r="A69" s="15" t="s">
        <v>1</v>
      </c>
      <c r="E69" s="30"/>
    </row>
  </sheetData>
  <printOptions horizontalCentered="1" gridLinesSet="0"/>
  <pageMargins left="0.94488188976377963" right="0.51181102362204722" top="0.9055118110236221" bottom="0.39370078740157483" header="0.51181102362204722" footer="0.19685039370078741"/>
  <pageSetup paperSize="9" scale="95" fitToHeight="0" orientation="portrait" r:id="rId1"/>
  <headerFooter alignWithMargins="0"/>
  <rowBreaks count="1" manualBreakCount="1">
    <brk id="36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CF3948D365654A888E77AF4FA4A6E0" ma:contentTypeVersion="9" ma:contentTypeDescription="Create a new document." ma:contentTypeScope="" ma:versionID="f08d31c26340b465f65a07ff4895a35e">
  <xsd:schema xmlns:xsd="http://www.w3.org/2001/XMLSchema" xmlns:xs="http://www.w3.org/2001/XMLSchema" xmlns:p="http://schemas.microsoft.com/office/2006/metadata/properties" xmlns:ns2="36824373-87f1-4dca-8db6-e05f6a4cf0b7" targetNamespace="http://schemas.microsoft.com/office/2006/metadata/properties" ma:root="true" ma:fieldsID="4cb3c27d60b1fc9cfe5a2567d7d2940c" ns2:_="">
    <xsd:import namespace="36824373-87f1-4dca-8db6-e05f6a4cf0b7"/>
    <xsd:element name="properties">
      <xsd:complexType>
        <xsd:sequence>
          <xsd:element name="documentManagement">
            <xsd:complexType>
              <xsd:all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824373-87f1-4dca-8db6-e05f6a4cf0b7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33ef62f9-2e07-484b-bd79-00aec90129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6824373-87f1-4dca-8db6-e05f6a4cf0b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E2BB5C-2E07-4C06-9509-BBB828D8B5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824373-87f1-4dca-8db6-e05f6a4cf0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9D66648-0202-4A4D-AE49-13D96E560E69}">
  <ds:schemaRefs>
    <ds:schemaRef ds:uri="http://schemas.microsoft.com/office/2006/metadata/properties"/>
    <ds:schemaRef ds:uri="http://schemas.microsoft.com/office/infopath/2007/PartnerControls"/>
    <ds:schemaRef ds:uri="36824373-87f1-4dca-8db6-e05f6a4cf0b7"/>
  </ds:schemaRefs>
</ds:datastoreItem>
</file>

<file path=customXml/itemProps3.xml><?xml version="1.0" encoding="utf-8"?>
<ds:datastoreItem xmlns:ds="http://schemas.openxmlformats.org/officeDocument/2006/customXml" ds:itemID="{5135813B-314F-4686-934C-F5BD82FBB617}">
  <ds:schemaRefs>
    <ds:schemaRef ds:uri="http://schemas.microsoft.com/sharepoint/v3/contenttype/forms"/>
  </ds:schemaRefs>
</ds:datastoreItem>
</file>

<file path=docProps/CustomMKOP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KProdID">
    <vt:lpwstr>ZMOutlook</vt:lpwstr>
  </property>
  <property fmtid="{D5CDD505-2E9C-101B-9397-08002B2CF9AE}" pid="3" name="SizeBefore">
    <vt:lpwstr>43948</vt:lpwstr>
  </property>
  <property fmtid="{D5CDD505-2E9C-101B-9397-08002B2CF9AE}" pid="4" name="OptimizationTime">
    <vt:lpwstr>20221103_1636</vt:lpwstr>
  </property>
</Properties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NAV000</vt:lpstr>
      <vt:lpstr>NAV001</vt:lpstr>
      <vt:lpstr>BS</vt:lpstr>
      <vt:lpstr>PL</vt:lpstr>
      <vt:lpstr>CE</vt:lpstr>
      <vt:lpstr>CF</vt:lpstr>
      <vt:lpstr>BS!Print_Area</vt:lpstr>
      <vt:lpstr>CF!Print_Area</vt:lpstr>
      <vt:lpstr>PL!Print_Area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ERNST &amp; YOUNG</dc:creator>
  <cp:lastModifiedBy>Danita Sirabowornkit</cp:lastModifiedBy>
  <cp:lastPrinted>2022-11-03T09:30:21Z</cp:lastPrinted>
  <dcterms:created xsi:type="dcterms:W3CDTF">1997-08-09T11:52:15Z</dcterms:created>
  <dcterms:modified xsi:type="dcterms:W3CDTF">2022-11-03T09:30:25Z</dcterms:modified>
</cp:coreProperties>
</file>