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ate1904="1" backupFile="1" codeName="ThisWorkbook"/>
  <mc:AlternateContent xmlns:mc="http://schemas.openxmlformats.org/markup-compatibility/2006">
    <mc:Choice Requires="x15">
      <x15ac:absPath xmlns:x15ac="http://schemas.microsoft.com/office/spreadsheetml/2010/11/ac" url="G:\L\L_S P V I\2022\Q3'2022\SPVI\"/>
    </mc:Choice>
  </mc:AlternateContent>
  <xr:revisionPtr revIDLastSave="0" documentId="13_ncr:1_{DED52534-E707-464C-BCAD-0ECA6EEB2070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000000" sheetId="1" state="veryHidden" r:id="rId1"/>
    <sheet name="pldt" sheetId="2" state="veryHidden" r:id="rId2"/>
    <sheet name="BS" sheetId="21" r:id="rId3"/>
    <sheet name="PL" sheetId="22" r:id="rId4"/>
    <sheet name="CE" sheetId="20" r:id="rId5"/>
    <sheet name="CF" sheetId="3" r:id="rId6"/>
    <sheet name="000" sheetId="4" state="veryHidden" r:id="rId7"/>
    <sheet name="BMV" sheetId="18" state="veryHidden" r:id="rId8"/>
  </sheets>
  <definedNames>
    <definedName name="_xlnm.Print_Area" localSheetId="2">BS!$A$1:$G$64</definedName>
    <definedName name="_xlnm.Print_Area" localSheetId="3">PL!$A$1:$I$68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1" l="1"/>
  <c r="E40" i="21"/>
  <c r="E45" i="21" s="1"/>
  <c r="E57" i="21" s="1"/>
  <c r="E14" i="21"/>
  <c r="G53" i="22"/>
  <c r="G55" i="22" s="1"/>
  <c r="G52" i="22"/>
  <c r="G46" i="22"/>
  <c r="G12" i="22"/>
  <c r="L15" i="20"/>
  <c r="L10" i="20"/>
  <c r="G18" i="22"/>
  <c r="G19" i="22"/>
  <c r="G21" i="22" s="1"/>
  <c r="G23" i="22" s="1"/>
  <c r="G27" i="22" s="1"/>
  <c r="G30" i="22" s="1"/>
  <c r="E52" i="22"/>
  <c r="E46" i="22"/>
  <c r="G14" i="21"/>
  <c r="G22" i="21" s="1"/>
  <c r="E48" i="3"/>
  <c r="D17" i="20"/>
  <c r="E51" i="21"/>
  <c r="G55" i="3"/>
  <c r="E55" i="3"/>
  <c r="G48" i="3"/>
  <c r="G44" i="21"/>
  <c r="G21" i="21"/>
  <c r="E21" i="21"/>
  <c r="E44" i="21"/>
  <c r="G52" i="21"/>
  <c r="G51" i="21"/>
  <c r="G56" i="21" s="1"/>
  <c r="G55" i="21"/>
  <c r="G54" i="21"/>
  <c r="L14" i="20"/>
  <c r="H12" i="20"/>
  <c r="F12" i="20"/>
  <c r="D12" i="20"/>
  <c r="L9" i="20"/>
  <c r="F17" i="20"/>
  <c r="E52" i="21"/>
  <c r="H17" i="20"/>
  <c r="E54" i="21"/>
  <c r="E18" i="22"/>
  <c r="E12" i="22"/>
  <c r="E53" i="22" l="1"/>
  <c r="E55" i="22" s="1"/>
  <c r="E57" i="22" s="1"/>
  <c r="G45" i="21"/>
  <c r="G57" i="21" s="1"/>
  <c r="G58" i="21" s="1"/>
  <c r="E8" i="3"/>
  <c r="E22" i="3" s="1"/>
  <c r="E31" i="3" s="1"/>
  <c r="E34" i="3" s="1"/>
  <c r="E56" i="3" s="1"/>
  <c r="E58" i="3" s="1"/>
  <c r="E59" i="3" s="1"/>
  <c r="G8" i="3"/>
  <c r="G22" i="3" s="1"/>
  <c r="G31" i="3" s="1"/>
  <c r="G34" i="3" s="1"/>
  <c r="G56" i="3" s="1"/>
  <c r="G58" i="3" s="1"/>
  <c r="G57" i="22"/>
  <c r="E19" i="22"/>
  <c r="E21" i="22" s="1"/>
  <c r="E23" i="22" s="1"/>
  <c r="E27" i="22" s="1"/>
  <c r="E30" i="22" s="1"/>
  <c r="E22" i="21"/>
  <c r="E61" i="22" l="1"/>
  <c r="E64" i="22" s="1"/>
  <c r="J16" i="20"/>
  <c r="J11" i="20"/>
  <c r="G61" i="22"/>
  <c r="G64" i="22" s="1"/>
  <c r="L16" i="20" l="1"/>
  <c r="L17" i="20" s="1"/>
  <c r="J17" i="20"/>
  <c r="E55" i="21" s="1"/>
  <c r="E56" i="21" s="1"/>
  <c r="E58" i="21" s="1"/>
  <c r="J12" i="20"/>
  <c r="L11" i="20"/>
  <c r="L12" i="20" s="1"/>
</calcChain>
</file>

<file path=xl/sharedStrings.xml><?xml version="1.0" encoding="utf-8"?>
<sst xmlns="http://schemas.openxmlformats.org/spreadsheetml/2006/main" count="216" uniqueCount="152">
  <si>
    <t>สินทรัพย์</t>
  </si>
  <si>
    <t>สินทรัพย์หมุนเวียน</t>
  </si>
  <si>
    <t>รวมสินทรัพย์หมุนเวียน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</si>
  <si>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</si>
  <si>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</si>
  <si>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หนี้สินหมุนเวียน</t>
  </si>
  <si>
    <t>รวมหนี้สินหมุนเวียน</t>
  </si>
  <si>
    <t>ส่วนของผู้ถือหุ้น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</si>
  <si>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</si>
  <si>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</si>
  <si>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</si>
  <si>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สินทรัพย์ไม่หมุนเวียน</t>
  </si>
  <si>
    <t>รวมสินทรัพย์ไม่หมุนเวียน</t>
  </si>
  <si>
    <t>งบแสดงการเปลี่ยนแปลงส่วนของผู้ถือหุ้น</t>
  </si>
  <si>
    <t>ยังไม่ได้จัดสรร</t>
  </si>
  <si>
    <t>ทุนเรือนหุ้น</t>
  </si>
  <si>
    <t>ชำระแล้ว</t>
  </si>
  <si>
    <t>ที่ออกและ</t>
  </si>
  <si>
    <t>เงินสดและรายการเทียบเท่าเงินสด</t>
  </si>
  <si>
    <t>สินทรัพย์หมุนเวียนอื่น</t>
  </si>
  <si>
    <t>หนี้สินและส่วนของผู้ถือหุ้น</t>
  </si>
  <si>
    <t>หนี้สินหมุนเวียนอื่น</t>
  </si>
  <si>
    <t>รายได้</t>
  </si>
  <si>
    <t>รวมรายได้</t>
  </si>
  <si>
    <t>ค่าใช้จ่าย</t>
  </si>
  <si>
    <t>รวมค่าใช้จ่าย</t>
  </si>
  <si>
    <t>รายได้อื่น</t>
  </si>
  <si>
    <t>ค่าใช้จ่ายในการบริหาร</t>
  </si>
  <si>
    <t>ค่าใช้จ่ายทางการเงิน</t>
  </si>
  <si>
    <t>งบแสดงฐานะการเงิน</t>
  </si>
  <si>
    <t>งบแสดงฐานะการเงิน (ต่อ)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</si>
  <si>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</si>
  <si>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</si>
  <si>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</si>
  <si>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</si>
  <si>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หมายเหตุ</t>
  </si>
  <si>
    <t>ลูกหนี้การค้าและลูกหนี้อื่น</t>
  </si>
  <si>
    <t>สินค้าคงเหลือ</t>
  </si>
  <si>
    <t>อุปกรณ์</t>
  </si>
  <si>
    <t>เจ้าหนี้การค้าและเจ้าหนี้อื่น</t>
  </si>
  <si>
    <t>รายได้จากการขาย</t>
  </si>
  <si>
    <t>ต้นทุนขาย</t>
  </si>
  <si>
    <t>รวม</t>
  </si>
  <si>
    <t>สินทรัพย์ไม่หมุนเวียนอื่น</t>
  </si>
  <si>
    <t>งบกระแสเงินสด</t>
  </si>
  <si>
    <t>กระแสเงินสดจากกิจกรรมดำเนินงาน</t>
  </si>
  <si>
    <t xml:space="preserve">   ค่าเสื่อมราคาและค่าตัดจำหน่าย</t>
  </si>
  <si>
    <t>กำไรจากการดำเนินงานก่อนการเปลี่ยนแปลงใน</t>
  </si>
  <si>
    <t xml:space="preserve">   สินทรัพย์และหนี้สินดำเนินงาน</t>
  </si>
  <si>
    <t xml:space="preserve">   ลูกหนี้การค้าและลูกหนี้อื่น</t>
  </si>
  <si>
    <t xml:space="preserve">   สินทรัพย์หมุนเวียนอื่น</t>
  </si>
  <si>
    <t xml:space="preserve">   สินทรัพย์ไม่หมุนเวียนอื่น</t>
  </si>
  <si>
    <t xml:space="preserve">   เจ้าหนี้การค้าและเจ้าหนี้อื่น</t>
  </si>
  <si>
    <t xml:space="preserve">   หนี้สินหมุนเวียนอื่น</t>
  </si>
  <si>
    <t>จ่ายภาษีเงินได้</t>
  </si>
  <si>
    <t>งบกระแสเงินสด (ต่อ)</t>
  </si>
  <si>
    <t>กระแสเงินสดจากกิจกรรมลงทุน</t>
  </si>
  <si>
    <t>กระแสเงินสดจากกิจกรรมจัดหาเงิน</t>
  </si>
  <si>
    <t>รายได้จากการบริการ</t>
  </si>
  <si>
    <t>ต้นทุนบริการ</t>
  </si>
  <si>
    <t xml:space="preserve">   จากกิจกรรมดำเนินงาน:</t>
  </si>
  <si>
    <t>สินทรัพย์ดำเนินงาน(เพิ่มขึ้น)ลดลง:</t>
  </si>
  <si>
    <t>หนี้สินดำเนินงานเพิ่มขึ้น(ลดลง):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</si>
  <si>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</si>
  <si>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</si>
  <si>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</si>
  <si>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ซื้ออุปกรณ์</t>
  </si>
  <si>
    <t>สินทรัพย์ไม่มีตัวตนเพิ่มขึ้น</t>
  </si>
  <si>
    <t>จำนวนหุ้นสามัญถัวเฉลี่ยถ่วงน้ำหนัก (หุ้น)</t>
  </si>
  <si>
    <t>งบกำไรขาดทุนเบ็ดเสร็จ</t>
  </si>
  <si>
    <t>กำไรขาดทุน</t>
  </si>
  <si>
    <t>สำรองตามกฎหมาย</t>
  </si>
  <si>
    <t>จัดสรรแล้ว -</t>
  </si>
  <si>
    <t xml:space="preserve">บริษัท เอส พี วี ไอ จำกัด (มหาชน) </t>
  </si>
  <si>
    <t>สินทรัพย์ภาษีเงินได้รอตัดบัญชี</t>
  </si>
  <si>
    <t xml:space="preserve">   ทุนจดทะเบียน</t>
  </si>
  <si>
    <t xml:space="preserve">       หุ้นสามัญ 400,000,000 หุ้น มูลค่าหุ้นละ 0.50 บาท</t>
  </si>
  <si>
    <t xml:space="preserve">   ทุนออกจำหน่ายและชำระเต็มมูลค่าแล้ว</t>
  </si>
  <si>
    <t>ส่วนเกินมูลค่าหุ้นสามัญ</t>
  </si>
  <si>
    <t>ส่วนเกิน</t>
  </si>
  <si>
    <t>มูลค่าหุ้นสามัญ</t>
  </si>
  <si>
    <t>เงินปันผลค้างจ่าย</t>
  </si>
  <si>
    <t>ข้อมูลกระแสเงินสดเปิดเผยเพิ่มเติม</t>
  </si>
  <si>
    <t>รายการที่ไม่เกี่ยวข้องกับเงินสด</t>
  </si>
  <si>
    <t>สินทรัพย์ไม่มีตัวตน</t>
  </si>
  <si>
    <t>(หน่วย: พันบาท)</t>
  </si>
  <si>
    <t>(ยังไม่ได้ตรวจสอบ แต่สอบทานแล้ว)</t>
  </si>
  <si>
    <t>(ยังไม่ได้ตรวจสอบ</t>
  </si>
  <si>
    <t>(ตรวจสอบแล้ว)</t>
  </si>
  <si>
    <t>แต่สอบทานแล้ว)</t>
  </si>
  <si>
    <t>(หน่วย: พันบาท ยกเว้นกำไรต่อหุ้นแสดงเป็นบาท)</t>
  </si>
  <si>
    <t>กำไรขาดทุนเบ็ดเสร็จอื่นสำหรับงวด</t>
  </si>
  <si>
    <t>กำไรขาดทุนเบ็ดเสร็จรวมสำหรับงวด</t>
  </si>
  <si>
    <t>เงินสดและรายการเทียบเท่าเงินสดต้นงวด</t>
  </si>
  <si>
    <t xml:space="preserve">เงินสดและรายการเทียบเท่าเงินสดปลายงวด  </t>
  </si>
  <si>
    <t xml:space="preserve">กำไรขาดทุนเบ็ดเสร็จรวมสำหรับงวด </t>
  </si>
  <si>
    <t>ภาษีเงินได้ค้างจ่าย</t>
  </si>
  <si>
    <t xml:space="preserve">   สำรองผลประโยชน์ระยะยาวของพนักงาน</t>
  </si>
  <si>
    <t>กำไรก่อนค่าใช้จ่ายภาษีเงินได้</t>
  </si>
  <si>
    <t>กำไรสำหรับงวด</t>
  </si>
  <si>
    <t>กำไรต่อหุ้นขั้นพื้นฐาน</t>
  </si>
  <si>
    <t>กำไร</t>
  </si>
  <si>
    <t>เงินสดสุทธิใช้ไปในกิจกรรมจัดหาเงิน</t>
  </si>
  <si>
    <t xml:space="preserve">   ค่าใช้จ่ายดอกเบี้ย</t>
  </si>
  <si>
    <t xml:space="preserve">   โอนสินค้าคงเหลือเป็นอุปกรณ์</t>
  </si>
  <si>
    <t>ค่าใช้จ่ายภาษีเงินได้</t>
  </si>
  <si>
    <t>กำไรก่อนภาษี</t>
  </si>
  <si>
    <t xml:space="preserve">รายการปรับกระทบกำไรก่อนภาษีเป็นเงินสดรับ(จ่าย) </t>
  </si>
  <si>
    <t>ค่าใช้จ่ายในการขายและจัดจำหน่าย</t>
  </si>
  <si>
    <t>สินทรัพย์สิทธิการใช้</t>
  </si>
  <si>
    <t>ส่วนของหนี้สินตามสัญญาเช่าที่ถึงกำหนดชำระภายในหนึ่งปี</t>
  </si>
  <si>
    <t>หนี้สินตามสัญญาเช่า - สุทธิที่ถึงกำหนดชำระภายในหนึ่งปี</t>
  </si>
  <si>
    <t>ยอดคงเหลือ ณ วันที่ 1 มกราคม 2564</t>
  </si>
  <si>
    <t xml:space="preserve">   การลดค่าเช่าตามสัญญาจากผู้ให้เช่า</t>
  </si>
  <si>
    <t>เงินกู้ยืมระยะสั้นจากสถาบันการเงินเพิ่มขึ้น</t>
  </si>
  <si>
    <t>ชำระคืนเงินกู้ยืมระยะสั้นจากสถาบันการเงิน</t>
  </si>
  <si>
    <t>จ่ายดอกเบี้ย</t>
  </si>
  <si>
    <t>ชำระคืนเงินต้นของหนี้สินตามสัญญาเช่า</t>
  </si>
  <si>
    <t>3, 5</t>
  </si>
  <si>
    <t>กำไรจากการดำเนินงาน</t>
  </si>
  <si>
    <t xml:space="preserve">   เจ้าหนี้จากการซื้ออุปกรณ์</t>
  </si>
  <si>
    <t>เงินสดรับจากการจำหน่ายอุปกรณ์</t>
  </si>
  <si>
    <t xml:space="preserve">   เจ้าหนี้จากการซื้อสินทรัพย์ไม่มีตัวตน</t>
  </si>
  <si>
    <t xml:space="preserve">   สินค้าคงเหลือ</t>
  </si>
  <si>
    <t>31 ธันวาคม 2564</t>
  </si>
  <si>
    <t>2565</t>
  </si>
  <si>
    <t>เงินสดสุทธิใช้ไปในกิจกรรมลงทุน</t>
  </si>
  <si>
    <t xml:space="preserve">   โอนกลับค่าเผื่อผลขาดทุนด้านเครดิตที่คาดว่าจะเกิดขึ้น</t>
  </si>
  <si>
    <t>เงินสดและรายการเทียบเท่าเงินสดเพิ่มขึ้น(ลดลง)สุทธิ</t>
  </si>
  <si>
    <t xml:space="preserve">   ดอกเบี้ยรับ</t>
  </si>
  <si>
    <t>ดอกเบี้ยรับ</t>
  </si>
  <si>
    <t>เงินปันผลจ่าย</t>
  </si>
  <si>
    <t>ยอดคงเหลือ ณ วันที่ 1 มกราคม 2565</t>
  </si>
  <si>
    <t xml:space="preserve">   การปรับลดสินค้าเป็นมูลค่าสุทธิที่จะได้รับ(โอนกลับ)</t>
  </si>
  <si>
    <t xml:space="preserve">   การเพิ่มขึ้นของสินทรัพย์สิทธิการใช้และหนี้สินตามสัญญาเช่า</t>
  </si>
  <si>
    <t xml:space="preserve">   กำไรจากการเปลี่ยนแปลงสัญญาเช่า</t>
  </si>
  <si>
    <t>เงินสดจ่ายสินทรัพย์สิทธิการใช้</t>
  </si>
  <si>
    <t>เงินสดจากกิจกรรมดำเนินงาน</t>
  </si>
  <si>
    <t>เงินสดสุทธิจากกิจกรรมดำเนินงาน</t>
  </si>
  <si>
    <t>ณ วันที่ 30 กันยายน 2565</t>
  </si>
  <si>
    <t>30 กันยายน 2565</t>
  </si>
  <si>
    <t>สำหรับงวดสามเดือนสิ้นสุดวันที่ 30 กันยายน 2565</t>
  </si>
  <si>
    <t>ยอดคงเหลือ ณ วันที่ 30 กันยายน 2564</t>
  </si>
  <si>
    <t>ยอดคงเหลือ ณ วันที่ 30 กันยายน 2565</t>
  </si>
  <si>
    <t>สำหรับงวดเก้าเดือนสิ้นสุดวันที่ 30 กันยายน 2565</t>
  </si>
  <si>
    <t>เงินกู้ยืมระยะสั้นจากสถาบันการเงิน</t>
  </si>
  <si>
    <t>3, 11</t>
  </si>
  <si>
    <t xml:space="preserve">   เจ้าหนี้จากการเพิ่มขึ้นของสิทธิการเช่า</t>
  </si>
  <si>
    <t>เงินปันผลจ่าย (หมายเหตุ 15)</t>
  </si>
  <si>
    <t xml:space="preserve">   ตัดบัญชีลูกหนี้การค้าเป็นหนี้สูญ</t>
  </si>
  <si>
    <t xml:space="preserve">      และสินทรัพย์ไม่มีตัวตน</t>
  </si>
  <si>
    <t xml:space="preserve">   ขาดทุน(กำไร)จากการจำหน่าย/ตัดจำหน่ายอุปกรณ์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</si>
</sst>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0.0%"/>
    <numFmt numFmtId="165" formatCode="dd\-mmm\-yy_)"/>
    <numFmt numFmtId="166" formatCode="0.00_)"/>
    <numFmt numFmtId="167" formatCode="#,##0.00\ &quot;F&quot;;\-#,##0.00\ &quot;F&quot;"/>
    <numFmt numFmtId="168" formatCode="#,##0_ ;[Red]\-#,##0\ "/>
  </numFmts>
  <fonts count="15">
    <font>
      <sz val="10"/>
      <name val="ApFont"/>
    </font>
    <font>
      <sz val="10"/>
      <name val="ApFont"/>
    </font>
    <font>
      <sz val="14"/>
      <name val="Angsana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5"/>
      <name val="Angsana New"/>
      <family val="1"/>
    </font>
    <font>
      <sz val="15"/>
      <name val="Angsana New"/>
      <family val="1"/>
    </font>
    <font>
      <sz val="15"/>
      <color indexed="8"/>
      <name val="Angsana New"/>
      <family val="1"/>
    </font>
    <font>
      <u/>
      <sz val="15"/>
      <name val="Angsana New"/>
      <family val="1"/>
    </font>
    <font>
      <u/>
      <sz val="15"/>
      <color indexed="8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" fontId="1" fillId="0" borderId="0" applyFont="0" applyFill="0" applyBorder="0" applyAlignment="0" applyProtection="0"/>
    <xf numFmtId="167" fontId="2" fillId="0" borderId="0"/>
    <xf numFmtId="165" fontId="2" fillId="0" borderId="0"/>
    <xf numFmtId="164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66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0" fontId="3" fillId="0" borderId="0" applyFont="0" applyFill="0" applyBorder="0" applyAlignment="0" applyProtection="0"/>
    <xf numFmtId="1" fontId="3" fillId="0" borderId="2" applyNumberFormat="0" applyFill="0" applyAlignment="0" applyProtection="0">
      <alignment horizontal="center" vertical="center"/>
    </xf>
  </cellStyleXfs>
  <cellXfs count="92">
    <xf numFmtId="0" fontId="0" fillId="0" borderId="0" xfId="0"/>
    <xf numFmtId="40" fontId="8" fillId="0" borderId="0" xfId="0" applyNumberFormat="1" applyFont="1" applyFill="1" applyBorder="1"/>
    <xf numFmtId="39" fontId="8" fillId="0" borderId="5" xfId="0" applyNumberFormat="1" applyFont="1" applyFill="1" applyBorder="1" applyAlignment="1"/>
    <xf numFmtId="0" fontId="0" fillId="0" borderId="0" xfId="0" applyFill="1"/>
    <xf numFmtId="40" fontId="8" fillId="0" borderId="0" xfId="0" applyNumberFormat="1" applyFont="1" applyFill="1"/>
    <xf numFmtId="41" fontId="9" fillId="0" borderId="0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9" fillId="0" borderId="0" xfId="0" applyNumberFormat="1" applyFont="1" applyFill="1" applyAlignment="1"/>
    <xf numFmtId="41" fontId="9" fillId="0" borderId="4" xfId="0" applyNumberFormat="1" applyFont="1" applyFill="1" applyBorder="1" applyAlignment="1"/>
    <xf numFmtId="41" fontId="9" fillId="0" borderId="5" xfId="0" applyNumberFormat="1" applyFont="1" applyFill="1" applyBorder="1" applyAlignment="1"/>
    <xf numFmtId="41" fontId="9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/>
    <xf numFmtId="41" fontId="8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Continuous"/>
    </xf>
    <xf numFmtId="41" fontId="9" fillId="0" borderId="0" xfId="0" applyNumberFormat="1" applyFont="1" applyFill="1" applyBorder="1" applyAlignment="1">
      <alignment horizontal="centerContinuous"/>
    </xf>
    <xf numFmtId="0" fontId="8" fillId="0" borderId="0" xfId="0" applyFont="1" applyFill="1" applyAlignment="1"/>
    <xf numFmtId="41" fontId="9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37" fontId="9" fillId="0" borderId="0" xfId="0" quotePrefix="1" applyNumberFormat="1" applyFont="1" applyFill="1" applyBorder="1" applyAlignment="1">
      <alignment horizontal="center"/>
    </xf>
    <xf numFmtId="37" fontId="11" fillId="0" borderId="0" xfId="0" quotePrefix="1" applyNumberFormat="1" applyFont="1" applyFill="1" applyBorder="1" applyAlignment="1">
      <alignment horizontal="center"/>
    </xf>
    <xf numFmtId="0" fontId="11" fillId="0" borderId="0" xfId="1" quotePrefix="1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1" fontId="8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Continuous"/>
    </xf>
    <xf numFmtId="41" fontId="9" fillId="0" borderId="0" xfId="0" applyNumberFormat="1" applyFont="1" applyFill="1" applyBorder="1" applyAlignment="1">
      <alignment horizontal="center"/>
    </xf>
    <xf numFmtId="168" fontId="9" fillId="0" borderId="0" xfId="0" applyNumberFormat="1" applyFont="1" applyFill="1" applyBorder="1" applyAlignment="1"/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37" fontId="8" fillId="0" borderId="0" xfId="0" applyNumberFormat="1" applyFont="1" applyFill="1" applyBorder="1" applyAlignment="1">
      <alignment horizontal="centerContinuous"/>
    </xf>
    <xf numFmtId="37" fontId="8" fillId="0" borderId="0" xfId="0" applyNumberFormat="1" applyFont="1" applyFill="1" applyBorder="1" applyAlignment="1"/>
    <xf numFmtId="41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37" fontId="8" fillId="0" borderId="5" xfId="0" applyNumberFormat="1" applyFont="1" applyFill="1" applyBorder="1" applyAlignment="1"/>
    <xf numFmtId="40" fontId="7" fillId="0" borderId="0" xfId="0" applyNumberFormat="1" applyFont="1" applyFill="1" applyAlignment="1">
      <alignment horizontal="left"/>
    </xf>
    <xf numFmtId="40" fontId="7" fillId="0" borderId="0" xfId="0" applyNumberFormat="1" applyFont="1" applyFill="1" applyAlignment="1"/>
    <xf numFmtId="1" fontId="7" fillId="0" borderId="0" xfId="0" applyNumberFormat="1" applyFont="1" applyFill="1" applyAlignment="1"/>
    <xf numFmtId="40" fontId="8" fillId="0" borderId="0" xfId="0" applyNumberFormat="1" applyFont="1" applyFill="1" applyAlignment="1"/>
    <xf numFmtId="1" fontId="8" fillId="0" borderId="0" xfId="0" applyNumberFormat="1" applyFont="1" applyFill="1" applyAlignment="1"/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/>
    <xf numFmtId="41" fontId="8" fillId="0" borderId="0" xfId="1" applyNumberFormat="1" applyFont="1" applyFill="1" applyBorder="1" applyAlignment="1">
      <alignment horizontal="right"/>
    </xf>
    <xf numFmtId="41" fontId="8" fillId="0" borderId="4" xfId="1" applyNumberFormat="1" applyFont="1" applyFill="1" applyBorder="1" applyAlignment="1"/>
    <xf numFmtId="41" fontId="8" fillId="0" borderId="3" xfId="1" applyNumberFormat="1" applyFont="1" applyFill="1" applyBorder="1" applyAlignment="1"/>
    <xf numFmtId="41" fontId="8" fillId="0" borderId="0" xfId="1" applyNumberFormat="1" applyFont="1" applyFill="1" applyAlignment="1">
      <alignment horizontal="center"/>
    </xf>
    <xf numFmtId="41" fontId="8" fillId="0" borderId="7" xfId="1" applyNumberFormat="1" applyFont="1" applyFill="1" applyBorder="1" applyAlignment="1"/>
    <xf numFmtId="41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168" fontId="13" fillId="0" borderId="0" xfId="0" applyNumberFormat="1" applyFont="1" applyFill="1" applyBorder="1" applyAlignment="1"/>
    <xf numFmtId="37" fontId="12" fillId="0" borderId="0" xfId="0" applyNumberFormat="1" applyFont="1" applyFill="1" applyAlignment="1">
      <alignment horizontal="center"/>
    </xf>
    <xf numFmtId="38" fontId="8" fillId="0" borderId="0" xfId="0" applyNumberFormat="1" applyFont="1" applyFill="1" applyAlignment="1">
      <alignment horizontal="left"/>
    </xf>
    <xf numFmtId="38" fontId="7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right"/>
    </xf>
    <xf numFmtId="37" fontId="9" fillId="0" borderId="4" xfId="0" quotePrefix="1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41" fontId="8" fillId="0" borderId="8" xfId="0" applyNumberFormat="1" applyFont="1" applyFill="1" applyBorder="1" applyAlignment="1"/>
    <xf numFmtId="37" fontId="8" fillId="0" borderId="0" xfId="0" applyNumberFormat="1" applyFont="1" applyFill="1" applyAlignment="1"/>
    <xf numFmtId="41" fontId="8" fillId="0" borderId="4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/>
    <xf numFmtId="41" fontId="8" fillId="0" borderId="5" xfId="0" applyNumberFormat="1" applyFont="1" applyFill="1" applyBorder="1" applyAlignment="1">
      <alignment horizontal="center"/>
    </xf>
    <xf numFmtId="38" fontId="8" fillId="0" borderId="0" xfId="0" applyNumberFormat="1" applyFont="1" applyFill="1" applyBorder="1" applyAlignment="1"/>
    <xf numFmtId="40" fontId="8" fillId="0" borderId="0" xfId="0" quotePrefix="1" applyNumberFormat="1" applyFont="1" applyFill="1" applyAlignment="1"/>
    <xf numFmtId="41" fontId="8" fillId="0" borderId="0" xfId="0" applyNumberFormat="1" applyFont="1" applyFill="1"/>
    <xf numFmtId="41" fontId="9" fillId="0" borderId="0" xfId="0" applyNumberFormat="1" applyFont="1" applyFill="1"/>
    <xf numFmtId="41" fontId="9" fillId="0" borderId="4" xfId="0" applyNumberFormat="1" applyFont="1" applyFill="1" applyBorder="1"/>
    <xf numFmtId="0" fontId="8" fillId="0" borderId="0" xfId="0" applyFont="1" applyFill="1"/>
    <xf numFmtId="41" fontId="9" fillId="0" borderId="3" xfId="0" applyNumberFormat="1" applyFont="1" applyFill="1" applyBorder="1"/>
    <xf numFmtId="41" fontId="8" fillId="0" borderId="4" xfId="0" applyNumberFormat="1" applyFont="1" applyFill="1" applyBorder="1"/>
    <xf numFmtId="41" fontId="8" fillId="0" borderId="8" xfId="0" applyNumberFormat="1" applyFont="1" applyFill="1" applyBorder="1"/>
    <xf numFmtId="41" fontId="9" fillId="0" borderId="4" xfId="0" applyNumberFormat="1" applyFont="1" applyFill="1" applyBorder="1" applyAlignment="1">
      <alignment horizontal="right"/>
    </xf>
    <xf numFmtId="41" fontId="8" fillId="0" borderId="3" xfId="0" applyNumberFormat="1" applyFont="1" applyFill="1" applyBorder="1"/>
    <xf numFmtId="37" fontId="8" fillId="0" borderId="0" xfId="0" applyNumberFormat="1" applyFont="1" applyFill="1"/>
    <xf numFmtId="39" fontId="8" fillId="0" borderId="5" xfId="0" applyNumberFormat="1" applyFont="1" applyFill="1" applyBorder="1"/>
    <xf numFmtId="37" fontId="8" fillId="0" borderId="5" xfId="0" applyNumberFormat="1" applyFont="1" applyFill="1" applyBorder="1"/>
    <xf numFmtId="1" fontId="8" fillId="0" borderId="0" xfId="0" applyNumberFormat="1" applyFont="1" applyFill="1" applyBorder="1" applyAlignment="1"/>
    <xf numFmtId="41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8" fillId="0" borderId="4" xfId="0" applyFont="1" applyFill="1" applyBorder="1" applyAlignment="1">
      <alignment horizontal="center"/>
    </xf>
    <xf numFmtId="41" fontId="8" fillId="0" borderId="5" xfId="0" applyNumberFormat="1" applyFont="1" applyFill="1" applyBorder="1" applyAlignment="1"/>
    <xf numFmtId="0" fontId="7" fillId="0" borderId="0" xfId="0" applyFont="1" applyFill="1" applyBorder="1" applyAlignment="1"/>
    <xf numFmtId="41" fontId="8" fillId="0" borderId="0" xfId="0" applyNumberFormat="1" applyFont="1" applyFill="1" applyBorder="1" applyAlignment="1">
      <alignment horizontal="right"/>
    </xf>
    <xf numFmtId="9" fontId="8" fillId="0" borderId="0" xfId="14" applyFont="1" applyFill="1" applyAlignment="1"/>
    <xf numFmtId="0" fontId="7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center"/>
    </xf>
  </cellXfs>
  <cellStyles count="17">
    <cellStyle name="Comma" xfId="1" builtinId="3"/>
    <cellStyle name="comma zerodec" xfId="2" xr:uid="{00000000-0005-0000-0000-000001000000}"/>
    <cellStyle name="Currency1" xfId="3" xr:uid="{00000000-0005-0000-0000-000002000000}"/>
    <cellStyle name="Dollar (zero dec)" xfId="4" xr:uid="{00000000-0005-0000-0000-000003000000}"/>
    <cellStyle name="Grey" xfId="5" xr:uid="{00000000-0005-0000-0000-000004000000}"/>
    <cellStyle name="Input [yellow]" xfId="6" xr:uid="{00000000-0005-0000-0000-000005000000}"/>
    <cellStyle name="no dec" xfId="7" xr:uid="{00000000-0005-0000-0000-000006000000}"/>
    <cellStyle name="Normal" xfId="0" builtinId="0"/>
    <cellStyle name="Normal - Style1" xfId="8" xr:uid="{00000000-0005-0000-0000-000008000000}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Percent" xfId="14" builtinId="5"/>
    <cellStyle name="Percent [2]" xfId="15" xr:uid="{00000000-0005-0000-0000-00000F000000}"/>
    <cellStyle name="Quantity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showGridLines="0" tabSelected="1" view="pageBreakPreview" zoomScale="85" zoomScaleNormal="100" zoomScaleSheetLayoutView="85" workbookViewId="0">
      <selection activeCell="A38" sqref="A38"/>
    </sheetView>
  </sheetViews>
  <sheetFormatPr defaultColWidth="10.7109375" defaultRowHeight="21.75"/>
  <cols>
    <col min="1" max="1" width="40.140625" style="16" customWidth="1"/>
    <col min="2" max="2" width="9.5703125" style="16" customWidth="1"/>
    <col min="3" max="3" width="8.7109375" style="16" customWidth="1"/>
    <col min="4" max="4" width="1.5703125" style="36" customWidth="1"/>
    <col min="5" max="5" width="14.7109375" style="16" customWidth="1"/>
    <col min="6" max="6" width="1.42578125" style="34" customWidth="1"/>
    <col min="7" max="7" width="14.7109375" style="36" customWidth="1"/>
    <col min="8" max="8" width="0.85546875" style="36" customWidth="1"/>
    <col min="9" max="16384" width="10.7109375" style="16"/>
  </cols>
  <sheetData>
    <row r="1" spans="1:10">
      <c r="A1" s="13" t="s">
        <v>73</v>
      </c>
      <c r="B1" s="14"/>
      <c r="C1" s="14"/>
      <c r="D1" s="15"/>
      <c r="G1" s="15"/>
      <c r="H1" s="15"/>
    </row>
    <row r="2" spans="1:10">
      <c r="A2" s="13" t="s">
        <v>29</v>
      </c>
      <c r="B2" s="14"/>
      <c r="C2" s="14"/>
      <c r="D2" s="15"/>
      <c r="G2" s="15"/>
      <c r="H2" s="15"/>
    </row>
    <row r="3" spans="1:10">
      <c r="A3" s="13" t="s">
        <v>139</v>
      </c>
      <c r="B3" s="14"/>
      <c r="C3" s="14"/>
      <c r="D3" s="15"/>
      <c r="G3" s="15"/>
      <c r="H3" s="15"/>
    </row>
    <row r="4" spans="1:10">
      <c r="A4" s="13"/>
      <c r="B4" s="14"/>
      <c r="C4" s="14"/>
      <c r="D4" s="15"/>
      <c r="H4" s="10" t="s">
        <v>85</v>
      </c>
    </row>
    <row r="5" spans="1:10">
      <c r="B5" s="14"/>
      <c r="C5" s="19" t="s">
        <v>35</v>
      </c>
      <c r="D5" s="15"/>
      <c r="E5" s="59" t="s">
        <v>140</v>
      </c>
      <c r="F5" s="20"/>
      <c r="G5" s="59" t="s">
        <v>124</v>
      </c>
      <c r="H5" s="15"/>
    </row>
    <row r="6" spans="1:10">
      <c r="B6" s="14"/>
      <c r="C6" s="19"/>
      <c r="D6" s="15"/>
      <c r="E6" s="60" t="s">
        <v>87</v>
      </c>
      <c r="F6" s="60"/>
      <c r="G6" s="60" t="s">
        <v>88</v>
      </c>
      <c r="H6" s="15"/>
    </row>
    <row r="7" spans="1:10">
      <c r="B7" s="14"/>
      <c r="C7" s="19"/>
      <c r="D7" s="15"/>
      <c r="E7" s="60" t="s">
        <v>89</v>
      </c>
      <c r="F7" s="60"/>
      <c r="G7" s="60"/>
      <c r="H7" s="15"/>
    </row>
    <row r="8" spans="1:10">
      <c r="A8" s="24" t="s">
        <v>0</v>
      </c>
      <c r="D8" s="5"/>
      <c r="G8" s="5"/>
      <c r="H8" s="5"/>
    </row>
    <row r="9" spans="1:10">
      <c r="A9" s="24" t="s">
        <v>1</v>
      </c>
      <c r="D9" s="5"/>
      <c r="G9" s="5"/>
      <c r="H9" s="5"/>
    </row>
    <row r="10" spans="1:10">
      <c r="A10" s="16" t="s">
        <v>18</v>
      </c>
      <c r="C10" s="25">
        <v>4</v>
      </c>
      <c r="D10" s="25"/>
      <c r="E10" s="69">
        <v>53556</v>
      </c>
      <c r="F10" s="5"/>
      <c r="G10" s="69">
        <v>99443</v>
      </c>
      <c r="H10" s="5"/>
      <c r="J10" s="27"/>
    </row>
    <row r="11" spans="1:10">
      <c r="A11" s="26" t="s">
        <v>36</v>
      </c>
      <c r="C11" s="25" t="s">
        <v>118</v>
      </c>
      <c r="D11" s="25"/>
      <c r="E11" s="69">
        <v>84097</v>
      </c>
      <c r="F11" s="11"/>
      <c r="G11" s="68">
        <v>76546</v>
      </c>
      <c r="H11" s="11"/>
      <c r="J11" s="27"/>
    </row>
    <row r="12" spans="1:10">
      <c r="A12" s="26" t="s">
        <v>37</v>
      </c>
      <c r="C12" s="25">
        <v>6</v>
      </c>
      <c r="D12" s="25"/>
      <c r="E12" s="69">
        <v>399844</v>
      </c>
      <c r="F12" s="5"/>
      <c r="G12" s="69">
        <v>324716</v>
      </c>
      <c r="H12" s="5"/>
      <c r="I12" s="27"/>
      <c r="J12" s="27"/>
    </row>
    <row r="13" spans="1:10">
      <c r="A13" s="16" t="s">
        <v>19</v>
      </c>
      <c r="C13" s="25">
        <v>7</v>
      </c>
      <c r="D13" s="25"/>
      <c r="E13" s="68">
        <v>9309</v>
      </c>
      <c r="F13" s="5"/>
      <c r="G13" s="70">
        <v>10760</v>
      </c>
      <c r="H13" s="5"/>
      <c r="J13" s="27"/>
    </row>
    <row r="14" spans="1:10">
      <c r="A14" s="24" t="s">
        <v>2</v>
      </c>
      <c r="C14" s="25"/>
      <c r="D14" s="16"/>
      <c r="E14" s="72">
        <f>SUM(E10:E13)</f>
        <v>546806</v>
      </c>
      <c r="F14" s="5"/>
      <c r="G14" s="72">
        <f>SUM(G10:G13)</f>
        <v>511465</v>
      </c>
      <c r="H14" s="5"/>
      <c r="J14" s="27"/>
    </row>
    <row r="15" spans="1:10">
      <c r="A15" s="24" t="s">
        <v>11</v>
      </c>
      <c r="C15" s="25"/>
      <c r="D15" s="16"/>
      <c r="E15" s="69"/>
      <c r="F15" s="5"/>
      <c r="G15" s="69"/>
      <c r="H15" s="5"/>
      <c r="J15" s="27"/>
    </row>
    <row r="16" spans="1:10">
      <c r="A16" s="28" t="s">
        <v>38</v>
      </c>
      <c r="C16" s="25">
        <v>8</v>
      </c>
      <c r="D16" s="25"/>
      <c r="E16" s="69">
        <v>82385</v>
      </c>
      <c r="F16" s="5"/>
      <c r="G16" s="69">
        <v>74277</v>
      </c>
      <c r="H16" s="5"/>
      <c r="J16" s="27"/>
    </row>
    <row r="17" spans="1:10">
      <c r="A17" s="28" t="s">
        <v>109</v>
      </c>
      <c r="C17" s="25">
        <v>9</v>
      </c>
      <c r="D17" s="25"/>
      <c r="E17" s="69">
        <v>142463</v>
      </c>
      <c r="F17" s="5"/>
      <c r="G17" s="69">
        <v>145592</v>
      </c>
      <c r="H17" s="5"/>
      <c r="J17" s="27"/>
    </row>
    <row r="18" spans="1:10">
      <c r="A18" s="26" t="s">
        <v>84</v>
      </c>
      <c r="C18" s="25"/>
      <c r="D18" s="25"/>
      <c r="E18" s="69">
        <v>35159</v>
      </c>
      <c r="F18" s="5"/>
      <c r="G18" s="69">
        <v>22143</v>
      </c>
      <c r="H18" s="5"/>
      <c r="J18" s="27"/>
    </row>
    <row r="19" spans="1:10">
      <c r="A19" s="26" t="s">
        <v>43</v>
      </c>
      <c r="C19" s="25"/>
      <c r="D19" s="25"/>
      <c r="E19" s="69">
        <v>29850</v>
      </c>
      <c r="F19" s="5"/>
      <c r="G19" s="69">
        <v>24412</v>
      </c>
      <c r="H19" s="5"/>
      <c r="J19" s="27"/>
    </row>
    <row r="20" spans="1:10">
      <c r="A20" s="26" t="s">
        <v>74</v>
      </c>
      <c r="C20" s="25"/>
      <c r="D20" s="25"/>
      <c r="E20" s="70">
        <v>13587</v>
      </c>
      <c r="F20" s="5"/>
      <c r="G20" s="70">
        <v>13895</v>
      </c>
      <c r="H20" s="5"/>
      <c r="J20" s="27"/>
    </row>
    <row r="21" spans="1:10">
      <c r="A21" s="13" t="s">
        <v>12</v>
      </c>
      <c r="C21" s="29"/>
      <c r="D21" s="5"/>
      <c r="E21" s="8">
        <f>SUM(E16:E20)</f>
        <v>303444</v>
      </c>
      <c r="F21" s="5"/>
      <c r="G21" s="8">
        <f>SUM(G16:G20)</f>
        <v>280319</v>
      </c>
      <c r="H21" s="5"/>
      <c r="J21" s="27"/>
    </row>
    <row r="22" spans="1:10" ht="22.5" thickBot="1">
      <c r="A22" s="24" t="s">
        <v>3</v>
      </c>
      <c r="C22" s="29"/>
      <c r="D22" s="5"/>
      <c r="E22" s="9">
        <f>SUM(E14,E21)</f>
        <v>850250</v>
      </c>
      <c r="F22" s="5"/>
      <c r="G22" s="9">
        <f>SUM(G14,G21)</f>
        <v>791784</v>
      </c>
      <c r="H22" s="5"/>
      <c r="J22" s="27"/>
    </row>
    <row r="23" spans="1:10" ht="22.5" thickTop="1">
      <c r="C23" s="29"/>
      <c r="D23" s="5"/>
      <c r="G23" s="5"/>
      <c r="H23" s="5"/>
      <c r="J23" s="27"/>
    </row>
    <row r="24" spans="1:10">
      <c r="A24" s="16" t="s">
        <v>4</v>
      </c>
      <c r="C24" s="29"/>
      <c r="D24" s="5"/>
      <c r="G24" s="5"/>
      <c r="H24" s="5"/>
      <c r="J24" s="27"/>
    </row>
    <row r="25" spans="1:10">
      <c r="A25" s="13" t="s">
        <v>73</v>
      </c>
      <c r="B25" s="14"/>
      <c r="C25" s="14"/>
      <c r="D25" s="15"/>
      <c r="G25" s="15"/>
      <c r="H25" s="15"/>
      <c r="J25" s="27"/>
    </row>
    <row r="26" spans="1:10">
      <c r="A26" s="13" t="s">
        <v>30</v>
      </c>
      <c r="B26" s="14"/>
      <c r="C26" s="14"/>
      <c r="D26" s="30"/>
      <c r="G26" s="30"/>
      <c r="H26" s="30"/>
      <c r="J26" s="27"/>
    </row>
    <row r="27" spans="1:10">
      <c r="A27" s="13" t="s">
        <v>139</v>
      </c>
      <c r="B27" s="14"/>
      <c r="C27" s="14"/>
      <c r="D27" s="15"/>
      <c r="G27" s="15"/>
      <c r="H27" s="15"/>
    </row>
    <row r="28" spans="1:10">
      <c r="A28" s="13"/>
      <c r="B28" s="14"/>
      <c r="C28" s="14"/>
      <c r="D28" s="15"/>
      <c r="H28" s="10" t="s">
        <v>85</v>
      </c>
      <c r="J28" s="27"/>
    </row>
    <row r="29" spans="1:10">
      <c r="B29" s="14"/>
      <c r="C29" s="19" t="s">
        <v>35</v>
      </c>
      <c r="D29" s="15"/>
      <c r="E29" s="59" t="s">
        <v>140</v>
      </c>
      <c r="F29" s="20"/>
      <c r="G29" s="59" t="s">
        <v>124</v>
      </c>
      <c r="H29" s="15"/>
      <c r="J29" s="27"/>
    </row>
    <row r="30" spans="1:10">
      <c r="B30" s="14"/>
      <c r="C30" s="19"/>
      <c r="D30" s="15"/>
      <c r="E30" s="60" t="s">
        <v>87</v>
      </c>
      <c r="F30" s="60"/>
      <c r="G30" s="60" t="s">
        <v>88</v>
      </c>
      <c r="H30" s="15"/>
      <c r="J30" s="27"/>
    </row>
    <row r="31" spans="1:10">
      <c r="B31" s="14"/>
      <c r="C31" s="19"/>
      <c r="D31" s="15"/>
      <c r="E31" s="60" t="s">
        <v>89</v>
      </c>
      <c r="F31" s="60"/>
      <c r="G31" s="60"/>
      <c r="H31" s="15"/>
      <c r="J31" s="27"/>
    </row>
    <row r="32" spans="1:10">
      <c r="A32" s="13" t="s">
        <v>20</v>
      </c>
      <c r="D32" s="31"/>
      <c r="G32" s="31"/>
      <c r="H32" s="31"/>
      <c r="J32" s="27"/>
    </row>
    <row r="33" spans="1:10">
      <c r="A33" s="24" t="s">
        <v>5</v>
      </c>
      <c r="C33" s="25"/>
      <c r="D33" s="5"/>
      <c r="G33" s="5"/>
      <c r="H33" s="5"/>
      <c r="J33" s="27"/>
    </row>
    <row r="34" spans="1:10">
      <c r="A34" s="16" t="s">
        <v>145</v>
      </c>
      <c r="B34" s="3"/>
      <c r="C34" s="25">
        <v>10</v>
      </c>
      <c r="D34" s="5"/>
      <c r="E34" s="17">
        <v>83300</v>
      </c>
      <c r="F34" s="17"/>
      <c r="G34" s="17">
        <v>0</v>
      </c>
      <c r="H34" s="5"/>
      <c r="J34" s="27"/>
    </row>
    <row r="35" spans="1:10">
      <c r="A35" s="16" t="s">
        <v>39</v>
      </c>
      <c r="C35" s="55" t="s">
        <v>146</v>
      </c>
      <c r="D35" s="25"/>
      <c r="E35" s="17">
        <v>87353</v>
      </c>
      <c r="G35" s="17">
        <v>116632</v>
      </c>
      <c r="H35" s="34"/>
      <c r="J35" s="27"/>
    </row>
    <row r="36" spans="1:10">
      <c r="A36" s="16" t="s">
        <v>81</v>
      </c>
      <c r="C36" s="55"/>
      <c r="D36" s="25"/>
      <c r="E36" s="17">
        <v>130</v>
      </c>
      <c r="G36" s="17">
        <v>80</v>
      </c>
      <c r="H36" s="34"/>
      <c r="J36" s="27"/>
    </row>
    <row r="37" spans="1:10">
      <c r="A37" s="16" t="s">
        <v>110</v>
      </c>
      <c r="C37" s="55"/>
      <c r="D37" s="25"/>
      <c r="E37" s="17">
        <v>62494</v>
      </c>
      <c r="G37" s="17">
        <v>50784</v>
      </c>
      <c r="H37" s="34"/>
      <c r="J37" s="27"/>
    </row>
    <row r="38" spans="1:10">
      <c r="A38" s="26" t="s">
        <v>96</v>
      </c>
      <c r="C38" s="55"/>
      <c r="D38" s="25"/>
      <c r="E38" s="17">
        <v>4428</v>
      </c>
      <c r="G38" s="17">
        <v>13104</v>
      </c>
      <c r="H38" s="34"/>
      <c r="J38" s="27"/>
    </row>
    <row r="39" spans="1:10">
      <c r="A39" s="16" t="s">
        <v>21</v>
      </c>
      <c r="C39" s="55"/>
      <c r="D39" s="25"/>
      <c r="E39" s="75">
        <v>912</v>
      </c>
      <c r="G39" s="73">
        <v>1956</v>
      </c>
      <c r="H39" s="34"/>
      <c r="J39" s="27"/>
    </row>
    <row r="40" spans="1:10">
      <c r="A40" s="24" t="s">
        <v>6</v>
      </c>
      <c r="C40" s="55"/>
      <c r="D40" s="25"/>
      <c r="E40" s="70">
        <f>SUM(E34:E39)</f>
        <v>238617</v>
      </c>
      <c r="G40" s="70">
        <f>SUM(G34:G39)</f>
        <v>182556</v>
      </c>
      <c r="H40" s="34"/>
      <c r="J40" s="27"/>
    </row>
    <row r="41" spans="1:10">
      <c r="A41" s="24" t="s">
        <v>31</v>
      </c>
      <c r="C41" s="55"/>
      <c r="D41" s="25"/>
      <c r="E41" s="69"/>
      <c r="G41" s="69"/>
      <c r="H41" s="34"/>
      <c r="J41" s="27"/>
    </row>
    <row r="42" spans="1:10">
      <c r="A42" s="16" t="s">
        <v>111</v>
      </c>
      <c r="C42" s="55"/>
      <c r="D42" s="25"/>
      <c r="E42" s="69">
        <v>84582</v>
      </c>
      <c r="G42" s="69">
        <v>97591</v>
      </c>
      <c r="H42" s="34"/>
      <c r="J42" s="27"/>
    </row>
    <row r="43" spans="1:10">
      <c r="A43" s="16" t="s">
        <v>32</v>
      </c>
      <c r="C43" s="55"/>
      <c r="D43" s="25"/>
      <c r="E43" s="70">
        <v>21235</v>
      </c>
      <c r="G43" s="70">
        <v>19584</v>
      </c>
      <c r="H43" s="34"/>
      <c r="J43" s="27"/>
    </row>
    <row r="44" spans="1:10">
      <c r="A44" s="24" t="s">
        <v>33</v>
      </c>
      <c r="C44" s="55"/>
      <c r="D44" s="29"/>
      <c r="E44" s="8">
        <f>SUM(E42:E43)</f>
        <v>105817</v>
      </c>
      <c r="F44" s="5"/>
      <c r="G44" s="8">
        <f>SUM(G42:G43)</f>
        <v>117175</v>
      </c>
      <c r="H44" s="5"/>
      <c r="J44" s="27"/>
    </row>
    <row r="45" spans="1:10">
      <c r="A45" s="24" t="s">
        <v>34</v>
      </c>
      <c r="C45" s="55"/>
      <c r="D45" s="29"/>
      <c r="E45" s="8">
        <f>SUM(E40+E44)</f>
        <v>344434</v>
      </c>
      <c r="F45" s="5"/>
      <c r="G45" s="8">
        <f>SUM(G40+G44)</f>
        <v>299731</v>
      </c>
      <c r="H45" s="5"/>
      <c r="J45" s="27"/>
    </row>
    <row r="46" spans="1:10">
      <c r="A46" s="24" t="s">
        <v>7</v>
      </c>
      <c r="C46" s="55"/>
      <c r="D46" s="55"/>
      <c r="E46" s="5"/>
      <c r="F46" s="55"/>
      <c r="G46" s="62"/>
      <c r="H46" s="55"/>
      <c r="J46" s="27"/>
    </row>
    <row r="47" spans="1:10">
      <c r="A47" s="16" t="s">
        <v>15</v>
      </c>
      <c r="C47" s="55"/>
      <c r="D47" s="55"/>
      <c r="E47" s="5"/>
      <c r="F47" s="55"/>
      <c r="G47" s="62"/>
      <c r="H47" s="55"/>
      <c r="J47" s="27"/>
    </row>
    <row r="48" spans="1:10">
      <c r="A48" s="28" t="s">
        <v>75</v>
      </c>
      <c r="C48" s="55"/>
      <c r="D48" s="55"/>
      <c r="E48" s="5"/>
      <c r="F48" s="36"/>
      <c r="J48" s="27"/>
    </row>
    <row r="49" spans="1:11" ht="22.5" thickBot="1">
      <c r="A49" s="26" t="s">
        <v>76</v>
      </c>
      <c r="C49" s="55"/>
      <c r="D49" s="55"/>
      <c r="E49" s="9">
        <v>200000</v>
      </c>
      <c r="F49" s="55"/>
      <c r="G49" s="9">
        <v>200000</v>
      </c>
      <c r="H49" s="55"/>
      <c r="J49" s="27"/>
    </row>
    <row r="50" spans="1:11" ht="22.5" thickTop="1">
      <c r="A50" s="28" t="s">
        <v>77</v>
      </c>
      <c r="C50" s="29"/>
      <c r="D50" s="5"/>
      <c r="E50" s="7"/>
      <c r="F50" s="55"/>
      <c r="G50" s="62"/>
      <c r="H50" s="5"/>
      <c r="J50" s="27"/>
    </row>
    <row r="51" spans="1:11">
      <c r="A51" s="26" t="s">
        <v>76</v>
      </c>
      <c r="C51" s="29"/>
      <c r="D51" s="5"/>
      <c r="E51" s="5">
        <f>CE!D17</f>
        <v>200000</v>
      </c>
      <c r="F51" s="55"/>
      <c r="G51" s="27">
        <f>CE!D14</f>
        <v>200000</v>
      </c>
      <c r="H51" s="5"/>
      <c r="J51" s="27"/>
      <c r="K51" s="5"/>
    </row>
    <row r="52" spans="1:11">
      <c r="A52" s="26" t="s">
        <v>78</v>
      </c>
      <c r="C52" s="29"/>
      <c r="D52" s="5"/>
      <c r="E52" s="5">
        <f>CE!F17</f>
        <v>39810</v>
      </c>
      <c r="F52" s="55"/>
      <c r="G52" s="27">
        <f>CE!F14</f>
        <v>39810</v>
      </c>
      <c r="H52" s="5"/>
      <c r="J52" s="27"/>
    </row>
    <row r="53" spans="1:11">
      <c r="A53" s="28" t="s">
        <v>63</v>
      </c>
      <c r="C53" s="29"/>
      <c r="D53" s="5"/>
      <c r="E53" s="5"/>
      <c r="F53" s="55"/>
      <c r="G53" s="27"/>
      <c r="H53" s="5"/>
      <c r="J53" s="27"/>
    </row>
    <row r="54" spans="1:11">
      <c r="A54" s="26" t="s">
        <v>64</v>
      </c>
      <c r="C54" s="25"/>
      <c r="D54" s="5"/>
      <c r="E54" s="5">
        <f>CE!H17</f>
        <v>20000</v>
      </c>
      <c r="F54" s="55"/>
      <c r="G54" s="27">
        <f>CE!H14</f>
        <v>20000</v>
      </c>
      <c r="H54" s="5"/>
      <c r="J54" s="27"/>
    </row>
    <row r="55" spans="1:11">
      <c r="A55" s="26" t="s">
        <v>65</v>
      </c>
      <c r="C55" s="29"/>
      <c r="D55" s="5"/>
      <c r="E55" s="5">
        <f>CE!J17</f>
        <v>246006</v>
      </c>
      <c r="F55" s="55"/>
      <c r="G55" s="12">
        <f>CE!J14</f>
        <v>232243</v>
      </c>
      <c r="H55" s="5"/>
      <c r="J55" s="27"/>
    </row>
    <row r="56" spans="1:11">
      <c r="A56" s="13" t="s">
        <v>8</v>
      </c>
      <c r="C56" s="29"/>
      <c r="D56" s="5"/>
      <c r="E56" s="6">
        <f>SUM(E51:E55)</f>
        <v>505816</v>
      </c>
      <c r="G56" s="6">
        <f>SUM(G51:G55)</f>
        <v>492053</v>
      </c>
      <c r="H56" s="5"/>
      <c r="J56" s="27"/>
    </row>
    <row r="57" spans="1:11" ht="22.5" thickBot="1">
      <c r="A57" s="13" t="s">
        <v>9</v>
      </c>
      <c r="C57" s="29"/>
      <c r="D57" s="5"/>
      <c r="E57" s="9">
        <f>SUM(E45+E56)</f>
        <v>850250</v>
      </c>
      <c r="G57" s="9">
        <f>SUM(G45+G56)</f>
        <v>791784</v>
      </c>
      <c r="H57" s="5"/>
      <c r="J57" s="27"/>
    </row>
    <row r="58" spans="1:11" ht="22.5" thickTop="1">
      <c r="C58" s="29"/>
      <c r="D58" s="32"/>
      <c r="E58" s="52">
        <f>SUM(E57-E22)</f>
        <v>0</v>
      </c>
      <c r="F58" s="53"/>
      <c r="G58" s="52">
        <f>SUM(G57-G22)</f>
        <v>0</v>
      </c>
      <c r="H58" s="54"/>
    </row>
    <row r="59" spans="1:11">
      <c r="A59" s="16" t="s">
        <v>4</v>
      </c>
      <c r="C59" s="29"/>
      <c r="D59" s="5"/>
      <c r="G59" s="5"/>
      <c r="H59" s="5"/>
    </row>
    <row r="60" spans="1:11" ht="16.5" customHeight="1">
      <c r="C60" s="29"/>
      <c r="D60" s="5"/>
      <c r="G60" s="5"/>
      <c r="H60" s="5"/>
    </row>
    <row r="61" spans="1:11" ht="16.5" customHeight="1">
      <c r="A61" s="33"/>
      <c r="B61" s="26"/>
      <c r="D61" s="5"/>
      <c r="G61" s="5"/>
      <c r="H61" s="5"/>
    </row>
    <row r="62" spans="1:11" ht="16.5" customHeight="1">
      <c r="A62" s="34"/>
      <c r="B62" s="26"/>
      <c r="D62" s="5"/>
      <c r="G62" s="5"/>
      <c r="H62" s="5"/>
    </row>
    <row r="63" spans="1:11" s="34" customFormat="1">
      <c r="B63" s="26" t="s">
        <v>10</v>
      </c>
      <c r="D63" s="5"/>
      <c r="G63" s="5"/>
      <c r="H63" s="5"/>
    </row>
    <row r="64" spans="1:11" ht="16.5" customHeight="1">
      <c r="A64" s="33"/>
      <c r="D64" s="5"/>
      <c r="G64" s="5"/>
      <c r="H64" s="5"/>
    </row>
  </sheetData>
  <printOptions horizontalCentered="1" gridLinesSet="0"/>
  <pageMargins left="0.94488188976377963" right="0.51181102362204722" top="0.59055118110236227" bottom="0" header="0.51181102362204722" footer="0.51181102362204722"/>
  <pageSetup paperSize="9" scale="95" fitToHeight="0" orientation="portrait" r:id="rId1"/>
  <headerFooter alignWithMargins="0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8"/>
  <sheetViews>
    <sheetView showGridLines="0" view="pageBreakPreview" zoomScale="85" zoomScaleNormal="100" zoomScaleSheetLayoutView="85" workbookViewId="0">
      <selection activeCell="E64" sqref="E64"/>
    </sheetView>
  </sheetViews>
  <sheetFormatPr defaultColWidth="10.7109375" defaultRowHeight="23.1" customHeight="1"/>
  <cols>
    <col min="1" max="1" width="46.42578125" style="16" customWidth="1"/>
    <col min="2" max="2" width="1.7109375" style="16" customWidth="1"/>
    <col min="3" max="3" width="7.7109375" style="16" customWidth="1"/>
    <col min="4" max="4" width="1.7109375" style="36" customWidth="1"/>
    <col min="5" max="5" width="14.7109375" style="36" customWidth="1"/>
    <col min="6" max="6" width="1.7109375" style="36" customWidth="1"/>
    <col min="7" max="7" width="14.7109375" style="36" customWidth="1"/>
    <col min="8" max="8" width="1.5703125" style="29" customWidth="1"/>
    <col min="9" max="9" width="1.7109375" style="16" customWidth="1"/>
    <col min="10" max="16384" width="10.7109375" style="16"/>
  </cols>
  <sheetData>
    <row r="1" spans="1:8" ht="23.1" customHeight="1">
      <c r="H1" s="58" t="s">
        <v>86</v>
      </c>
    </row>
    <row r="2" spans="1:8" ht="23.1" customHeight="1">
      <c r="A2" s="13" t="s">
        <v>73</v>
      </c>
      <c r="B2" s="14"/>
      <c r="C2" s="14"/>
      <c r="D2" s="35"/>
      <c r="E2" s="35"/>
      <c r="F2" s="35"/>
      <c r="G2" s="35"/>
      <c r="H2" s="14"/>
    </row>
    <row r="3" spans="1:8" ht="23.1" customHeight="1">
      <c r="A3" s="13" t="s">
        <v>69</v>
      </c>
      <c r="B3" s="14"/>
      <c r="C3" s="14"/>
      <c r="D3" s="35"/>
      <c r="E3" s="35"/>
      <c r="F3" s="35"/>
      <c r="G3" s="35"/>
      <c r="H3" s="14"/>
    </row>
    <row r="4" spans="1:8" ht="23.1" customHeight="1">
      <c r="A4" s="13" t="s">
        <v>141</v>
      </c>
      <c r="B4" s="14"/>
      <c r="C4" s="14"/>
      <c r="D4" s="15"/>
      <c r="E4" s="15"/>
      <c r="F4" s="15"/>
    </row>
    <row r="5" spans="1:8" ht="23.1" customHeight="1">
      <c r="A5" s="13"/>
      <c r="B5" s="14"/>
      <c r="C5" s="14"/>
      <c r="D5" s="15"/>
      <c r="E5" s="31"/>
      <c r="F5" s="15"/>
      <c r="G5" s="15"/>
      <c r="H5" s="17" t="s">
        <v>90</v>
      </c>
    </row>
    <row r="6" spans="1:8" ht="23.1" customHeight="1">
      <c r="A6" s="18"/>
      <c r="B6" s="14"/>
      <c r="C6" s="19" t="s">
        <v>35</v>
      </c>
      <c r="D6" s="20"/>
      <c r="E6" s="21" t="s">
        <v>125</v>
      </c>
      <c r="F6" s="20"/>
      <c r="G6" s="22">
        <v>2564</v>
      </c>
      <c r="H6" s="23"/>
    </row>
    <row r="7" spans="1:8" ht="23.1" customHeight="1">
      <c r="A7" s="24" t="s">
        <v>70</v>
      </c>
      <c r="B7" s="14"/>
      <c r="C7" s="19"/>
      <c r="D7" s="20"/>
      <c r="E7" s="20"/>
      <c r="F7" s="20"/>
      <c r="G7" s="20"/>
      <c r="H7" s="23"/>
    </row>
    <row r="8" spans="1:8" ht="23.1" customHeight="1">
      <c r="A8" s="24" t="s">
        <v>22</v>
      </c>
      <c r="C8" s="29"/>
    </row>
    <row r="9" spans="1:8" ht="23.1" customHeight="1">
      <c r="A9" s="16" t="s">
        <v>40</v>
      </c>
      <c r="C9" s="29"/>
      <c r="D9" s="11"/>
      <c r="E9" s="68">
        <v>1300452</v>
      </c>
      <c r="F9" s="11"/>
      <c r="G9" s="68">
        <v>994814</v>
      </c>
      <c r="H9" s="37"/>
    </row>
    <row r="10" spans="1:8" ht="23.1" customHeight="1">
      <c r="A10" s="16" t="s">
        <v>58</v>
      </c>
      <c r="C10" s="29"/>
      <c r="D10" s="11"/>
      <c r="E10" s="68">
        <v>5401</v>
      </c>
      <c r="F10" s="11"/>
      <c r="G10" s="68">
        <v>5673</v>
      </c>
      <c r="H10" s="37"/>
    </row>
    <row r="11" spans="1:8" ht="23.1" customHeight="1">
      <c r="A11" s="16" t="s">
        <v>26</v>
      </c>
      <c r="C11" s="25">
        <v>12</v>
      </c>
      <c r="D11" s="11"/>
      <c r="E11" s="73">
        <v>13820</v>
      </c>
      <c r="F11" s="11"/>
      <c r="G11" s="73">
        <v>8830</v>
      </c>
      <c r="H11" s="37"/>
    </row>
    <row r="12" spans="1:8" ht="23.1" customHeight="1">
      <c r="A12" s="24" t="s">
        <v>23</v>
      </c>
      <c r="C12" s="29"/>
      <c r="D12" s="11"/>
      <c r="E12" s="73">
        <f>SUM(E9:E11)</f>
        <v>1319673</v>
      </c>
      <c r="F12" s="11"/>
      <c r="G12" s="73">
        <f>SUM(G9:G11)</f>
        <v>1009317</v>
      </c>
      <c r="H12" s="37"/>
    </row>
    <row r="13" spans="1:8" ht="23.1" customHeight="1">
      <c r="A13" s="24" t="s">
        <v>24</v>
      </c>
      <c r="C13" s="29"/>
      <c r="D13" s="11"/>
      <c r="E13" s="68"/>
      <c r="F13" s="11"/>
      <c r="G13" s="68"/>
      <c r="H13" s="37"/>
    </row>
    <row r="14" spans="1:8" ht="23.1" customHeight="1">
      <c r="A14" s="16" t="s">
        <v>41</v>
      </c>
      <c r="C14" s="29"/>
      <c r="D14" s="11"/>
      <c r="E14" s="68">
        <v>1159140</v>
      </c>
      <c r="F14" s="11"/>
      <c r="G14" s="68">
        <v>899187</v>
      </c>
      <c r="H14" s="37"/>
    </row>
    <row r="15" spans="1:8" ht="23.1" customHeight="1">
      <c r="A15" s="16" t="s">
        <v>59</v>
      </c>
      <c r="C15" s="29"/>
      <c r="D15" s="11"/>
      <c r="E15" s="68">
        <v>1827</v>
      </c>
      <c r="F15" s="11"/>
      <c r="G15" s="68">
        <v>2075</v>
      </c>
      <c r="H15" s="37"/>
    </row>
    <row r="16" spans="1:8" ht="23.1" customHeight="1">
      <c r="A16" s="16" t="s">
        <v>108</v>
      </c>
      <c r="C16" s="29"/>
      <c r="D16" s="11"/>
      <c r="E16" s="68">
        <v>94720</v>
      </c>
      <c r="F16" s="11"/>
      <c r="G16" s="68">
        <v>66271</v>
      </c>
      <c r="H16" s="38"/>
    </row>
    <row r="17" spans="1:10" ht="23.1" customHeight="1">
      <c r="A17" s="16" t="s">
        <v>27</v>
      </c>
      <c r="C17" s="29"/>
      <c r="D17" s="11"/>
      <c r="E17" s="68">
        <v>25486</v>
      </c>
      <c r="F17" s="11"/>
      <c r="G17" s="68">
        <v>21728</v>
      </c>
      <c r="H17" s="38"/>
    </row>
    <row r="18" spans="1:10" ht="23.1" customHeight="1">
      <c r="A18" s="24" t="s">
        <v>25</v>
      </c>
      <c r="C18" s="29"/>
      <c r="D18" s="11"/>
      <c r="E18" s="76">
        <f>SUM(E14:E17)</f>
        <v>1281173</v>
      </c>
      <c r="F18" s="11"/>
      <c r="G18" s="76">
        <f>SUM(G14:G17)</f>
        <v>989261</v>
      </c>
      <c r="H18" s="37"/>
    </row>
    <row r="19" spans="1:10" ht="23.1" customHeight="1">
      <c r="A19" s="24" t="s">
        <v>119</v>
      </c>
      <c r="C19" s="29"/>
      <c r="D19" s="11"/>
      <c r="E19" s="68">
        <f>E12-E18</f>
        <v>38500</v>
      </c>
      <c r="F19" s="11"/>
      <c r="G19" s="68">
        <f>G12-G18</f>
        <v>20056</v>
      </c>
      <c r="H19" s="38"/>
    </row>
    <row r="20" spans="1:10" ht="23.1" customHeight="1">
      <c r="A20" s="16" t="s">
        <v>28</v>
      </c>
      <c r="C20" s="29"/>
      <c r="D20" s="11"/>
      <c r="E20" s="73">
        <v>-2149</v>
      </c>
      <c r="F20" s="11"/>
      <c r="G20" s="73">
        <v>-1795</v>
      </c>
      <c r="H20" s="37"/>
    </row>
    <row r="21" spans="1:10" ht="23.1" customHeight="1">
      <c r="A21" s="24" t="s">
        <v>98</v>
      </c>
      <c r="C21" s="29"/>
      <c r="D21" s="11"/>
      <c r="E21" s="68">
        <f>SUM(E19:E20)</f>
        <v>36351</v>
      </c>
      <c r="F21" s="11"/>
      <c r="G21" s="68">
        <f>SUM(G19:G20)</f>
        <v>18261</v>
      </c>
      <c r="H21" s="37"/>
    </row>
    <row r="22" spans="1:10" ht="23.1" customHeight="1">
      <c r="A22" s="16" t="s">
        <v>105</v>
      </c>
      <c r="C22" s="25">
        <v>13</v>
      </c>
      <c r="D22" s="11"/>
      <c r="E22" s="73">
        <v>-7273</v>
      </c>
      <c r="F22" s="11"/>
      <c r="G22" s="73">
        <v>-3876</v>
      </c>
      <c r="H22" s="37"/>
    </row>
    <row r="23" spans="1:10" ht="23.1" customHeight="1">
      <c r="A23" s="24" t="s">
        <v>99</v>
      </c>
      <c r="C23" s="25"/>
      <c r="D23" s="11"/>
      <c r="E23" s="74">
        <f>SUM(E21:E22)</f>
        <v>29078</v>
      </c>
      <c r="F23" s="11"/>
      <c r="G23" s="61">
        <f>SUM(G21:G22)</f>
        <v>14385</v>
      </c>
      <c r="H23" s="37"/>
    </row>
    <row r="24" spans="1:10" ht="20.100000000000001" customHeight="1">
      <c r="A24" s="24"/>
      <c r="C24" s="25"/>
      <c r="D24" s="11"/>
      <c r="E24" s="68"/>
      <c r="F24" s="11"/>
      <c r="G24" s="11"/>
      <c r="H24" s="38"/>
      <c r="I24" s="34"/>
      <c r="J24" s="34"/>
    </row>
    <row r="25" spans="1:10" ht="23.1" customHeight="1">
      <c r="A25" s="57" t="s">
        <v>91</v>
      </c>
      <c r="C25" s="25"/>
      <c r="D25" s="11"/>
      <c r="E25" s="63">
        <v>0</v>
      </c>
      <c r="F25" s="38"/>
      <c r="G25" s="63">
        <v>0</v>
      </c>
      <c r="H25" s="37"/>
    </row>
    <row r="26" spans="1:10" ht="20.100000000000001" customHeight="1">
      <c r="A26" s="56"/>
      <c r="C26" s="25"/>
      <c r="D26" s="11"/>
      <c r="E26" s="37"/>
      <c r="F26" s="11"/>
      <c r="G26" s="38"/>
      <c r="H26" s="37"/>
    </row>
    <row r="27" spans="1:10" ht="23.1" customHeight="1" thickBot="1">
      <c r="A27" s="64" t="s">
        <v>92</v>
      </c>
      <c r="C27" s="25"/>
      <c r="D27" s="11"/>
      <c r="E27" s="65">
        <f>E23+E25</f>
        <v>29078</v>
      </c>
      <c r="F27" s="66"/>
      <c r="G27" s="65">
        <f>G23+G25</f>
        <v>14385</v>
      </c>
      <c r="H27" s="37"/>
    </row>
    <row r="28" spans="1:10" ht="20.100000000000001" customHeight="1" thickTop="1">
      <c r="C28" s="29"/>
      <c r="E28" s="77"/>
    </row>
    <row r="29" spans="1:10" ht="23.1" customHeight="1">
      <c r="A29" s="24" t="s">
        <v>100</v>
      </c>
      <c r="C29" s="25">
        <v>14</v>
      </c>
      <c r="E29" s="77"/>
    </row>
    <row r="30" spans="1:10" ht="23.1" customHeight="1" thickBot="1">
      <c r="A30" s="16" t="s">
        <v>101</v>
      </c>
      <c r="C30" s="29"/>
      <c r="E30" s="78">
        <f>(E27/(E32/1000))</f>
        <v>7.2694999999999996E-2</v>
      </c>
      <c r="G30" s="2">
        <f>(G27/(G32/1000))</f>
        <v>3.5962500000000001E-2</v>
      </c>
    </row>
    <row r="31" spans="1:10" ht="20.100000000000001" customHeight="1" thickTop="1">
      <c r="C31" s="29"/>
      <c r="E31" s="77"/>
    </row>
    <row r="32" spans="1:10" ht="23.1" customHeight="1" thickBot="1">
      <c r="A32" s="16" t="s">
        <v>68</v>
      </c>
      <c r="C32" s="29"/>
      <c r="E32" s="79">
        <v>400000000</v>
      </c>
      <c r="G32" s="39">
        <v>400000000</v>
      </c>
    </row>
    <row r="33" spans="1:8" ht="20.100000000000001" customHeight="1" thickTop="1">
      <c r="C33" s="29"/>
    </row>
    <row r="34" spans="1:8" ht="23.1" customHeight="1">
      <c r="A34" s="16" t="s">
        <v>4</v>
      </c>
      <c r="C34" s="29"/>
    </row>
    <row r="35" spans="1:8" ht="23.1" customHeight="1">
      <c r="H35" s="58" t="s">
        <v>86</v>
      </c>
    </row>
    <row r="36" spans="1:8" ht="23.1" customHeight="1">
      <c r="A36" s="13" t="s">
        <v>73</v>
      </c>
      <c r="B36" s="14"/>
      <c r="C36" s="14"/>
      <c r="D36" s="35"/>
      <c r="E36" s="35"/>
      <c r="F36" s="35"/>
      <c r="G36" s="35"/>
      <c r="H36" s="14"/>
    </row>
    <row r="37" spans="1:8" ht="23.1" customHeight="1">
      <c r="A37" s="13" t="s">
        <v>69</v>
      </c>
      <c r="B37" s="14"/>
      <c r="C37" s="14"/>
      <c r="D37" s="35"/>
      <c r="E37" s="35"/>
      <c r="F37" s="35"/>
      <c r="G37" s="35"/>
      <c r="H37" s="14"/>
    </row>
    <row r="38" spans="1:8" ht="23.1" customHeight="1">
      <c r="A38" s="13" t="s">
        <v>144</v>
      </c>
      <c r="B38" s="14"/>
      <c r="C38" s="14"/>
      <c r="D38" s="15"/>
      <c r="E38" s="15"/>
      <c r="F38" s="15"/>
    </row>
    <row r="39" spans="1:8" ht="23.1" customHeight="1">
      <c r="A39" s="13"/>
      <c r="B39" s="14"/>
      <c r="C39" s="14"/>
      <c r="D39" s="15"/>
      <c r="E39" s="31"/>
      <c r="F39" s="15"/>
      <c r="G39" s="15"/>
      <c r="H39" s="17" t="s">
        <v>90</v>
      </c>
    </row>
    <row r="40" spans="1:8" ht="23.1" customHeight="1">
      <c r="A40" s="18"/>
      <c r="B40" s="14"/>
      <c r="C40" s="19" t="s">
        <v>35</v>
      </c>
      <c r="D40" s="20"/>
      <c r="E40" s="21" t="s">
        <v>125</v>
      </c>
      <c r="F40" s="20"/>
      <c r="G40" s="22">
        <v>2564</v>
      </c>
      <c r="H40" s="23"/>
    </row>
    <row r="41" spans="1:8" ht="23.1" customHeight="1">
      <c r="A41" s="24" t="s">
        <v>70</v>
      </c>
      <c r="B41" s="14"/>
      <c r="C41" s="19"/>
      <c r="D41" s="20"/>
      <c r="E41" s="20"/>
      <c r="F41" s="20"/>
      <c r="G41" s="20"/>
      <c r="H41" s="23"/>
    </row>
    <row r="42" spans="1:8" ht="23.1" customHeight="1">
      <c r="A42" s="24" t="s">
        <v>22</v>
      </c>
      <c r="C42" s="29"/>
    </row>
    <row r="43" spans="1:8" ht="23.1" customHeight="1">
      <c r="A43" s="16" t="s">
        <v>40</v>
      </c>
      <c r="C43" s="29"/>
      <c r="D43" s="11"/>
      <c r="E43" s="68">
        <v>3914331</v>
      </c>
      <c r="F43" s="11"/>
      <c r="G43" s="68">
        <v>3523192</v>
      </c>
      <c r="H43" s="37"/>
    </row>
    <row r="44" spans="1:8" ht="23.1" customHeight="1">
      <c r="A44" s="16" t="s">
        <v>58</v>
      </c>
      <c r="C44" s="29"/>
      <c r="D44" s="11"/>
      <c r="E44" s="68">
        <v>16773</v>
      </c>
      <c r="F44" s="11"/>
      <c r="G44" s="68">
        <v>18787</v>
      </c>
      <c r="H44" s="37"/>
    </row>
    <row r="45" spans="1:8" ht="23.1" customHeight="1">
      <c r="A45" s="16" t="s">
        <v>26</v>
      </c>
      <c r="C45" s="25">
        <v>12</v>
      </c>
      <c r="D45" s="11"/>
      <c r="E45" s="73">
        <v>36238</v>
      </c>
      <c r="F45" s="11"/>
      <c r="G45" s="73">
        <v>26071</v>
      </c>
      <c r="H45" s="37"/>
    </row>
    <row r="46" spans="1:8" ht="23.1" customHeight="1">
      <c r="A46" s="24" t="s">
        <v>23</v>
      </c>
      <c r="C46" s="29"/>
      <c r="D46" s="11"/>
      <c r="E46" s="73">
        <f>SUM(E43:E45)</f>
        <v>3967342</v>
      </c>
      <c r="F46" s="11"/>
      <c r="G46" s="73">
        <f>SUM(G43:G45)</f>
        <v>3568050</v>
      </c>
      <c r="H46" s="37"/>
    </row>
    <row r="47" spans="1:8" ht="23.1" customHeight="1">
      <c r="A47" s="24" t="s">
        <v>24</v>
      </c>
      <c r="C47" s="29"/>
      <c r="D47" s="11"/>
      <c r="E47" s="68"/>
      <c r="F47" s="11"/>
      <c r="G47" s="68"/>
      <c r="H47" s="37"/>
    </row>
    <row r="48" spans="1:8" ht="23.1" customHeight="1">
      <c r="A48" s="16" t="s">
        <v>41</v>
      </c>
      <c r="C48" s="29"/>
      <c r="D48" s="11"/>
      <c r="E48" s="68">
        <v>3510256</v>
      </c>
      <c r="F48" s="11"/>
      <c r="G48" s="68">
        <v>3189510</v>
      </c>
      <c r="H48" s="37"/>
    </row>
    <row r="49" spans="1:10" ht="23.1" customHeight="1">
      <c r="A49" s="16" t="s">
        <v>59</v>
      </c>
      <c r="C49" s="29"/>
      <c r="D49" s="11"/>
      <c r="E49" s="68">
        <v>5788</v>
      </c>
      <c r="F49" s="11"/>
      <c r="G49" s="68">
        <v>6216</v>
      </c>
      <c r="H49" s="37"/>
    </row>
    <row r="50" spans="1:10" ht="23.1" customHeight="1">
      <c r="A50" s="16" t="s">
        <v>108</v>
      </c>
      <c r="C50" s="29"/>
      <c r="D50" s="11"/>
      <c r="E50" s="68">
        <v>266962</v>
      </c>
      <c r="F50" s="11"/>
      <c r="G50" s="68">
        <v>216954</v>
      </c>
      <c r="H50" s="38"/>
    </row>
    <row r="51" spans="1:10" ht="23.1" customHeight="1">
      <c r="A51" s="16" t="s">
        <v>27</v>
      </c>
      <c r="C51" s="29"/>
      <c r="D51" s="11"/>
      <c r="E51" s="68">
        <v>73942</v>
      </c>
      <c r="F51" s="11"/>
      <c r="G51" s="68">
        <v>67371</v>
      </c>
      <c r="H51" s="38"/>
    </row>
    <row r="52" spans="1:10" ht="23.1" customHeight="1">
      <c r="A52" s="24" t="s">
        <v>25</v>
      </c>
      <c r="C52" s="29"/>
      <c r="D52" s="11"/>
      <c r="E52" s="76">
        <f>SUM(E48:E51)</f>
        <v>3856948</v>
      </c>
      <c r="F52" s="11"/>
      <c r="G52" s="76">
        <f>SUM(G48:G51)</f>
        <v>3480051</v>
      </c>
      <c r="H52" s="37"/>
    </row>
    <row r="53" spans="1:10" ht="23.1" customHeight="1">
      <c r="A53" s="24" t="s">
        <v>119</v>
      </c>
      <c r="C53" s="29"/>
      <c r="D53" s="11"/>
      <c r="E53" s="68">
        <f>E46-E52</f>
        <v>110394</v>
      </c>
      <c r="F53" s="11"/>
      <c r="G53" s="68">
        <f>G46-G52</f>
        <v>87999</v>
      </c>
      <c r="H53" s="38"/>
    </row>
    <row r="54" spans="1:10" ht="23.1" customHeight="1">
      <c r="A54" s="16" t="s">
        <v>28</v>
      </c>
      <c r="C54" s="29"/>
      <c r="D54" s="11"/>
      <c r="E54" s="73">
        <v>-5985</v>
      </c>
      <c r="F54" s="11"/>
      <c r="G54" s="73">
        <v>-6517</v>
      </c>
      <c r="H54" s="37"/>
    </row>
    <row r="55" spans="1:10" ht="23.1" customHeight="1">
      <c r="A55" s="24" t="s">
        <v>98</v>
      </c>
      <c r="C55" s="29"/>
      <c r="D55" s="11"/>
      <c r="E55" s="68">
        <f>SUM(E53:E54)</f>
        <v>104409</v>
      </c>
      <c r="F55" s="11"/>
      <c r="G55" s="68">
        <f>SUM(G53:G54)</f>
        <v>81482</v>
      </c>
      <c r="H55" s="37"/>
    </row>
    <row r="56" spans="1:10" ht="23.1" customHeight="1">
      <c r="A56" s="16" t="s">
        <v>105</v>
      </c>
      <c r="C56" s="25">
        <v>13</v>
      </c>
      <c r="D56" s="11"/>
      <c r="E56" s="73">
        <v>-20649</v>
      </c>
      <c r="F56" s="11"/>
      <c r="G56" s="73">
        <v>-16424</v>
      </c>
      <c r="H56" s="37"/>
    </row>
    <row r="57" spans="1:10" ht="23.1" customHeight="1">
      <c r="A57" s="24" t="s">
        <v>99</v>
      </c>
      <c r="C57" s="25"/>
      <c r="D57" s="11"/>
      <c r="E57" s="74">
        <f>SUM(E55:E56)</f>
        <v>83760</v>
      </c>
      <c r="F57" s="11"/>
      <c r="G57" s="61">
        <f>SUM(G55:G56)</f>
        <v>65058</v>
      </c>
      <c r="H57" s="37"/>
    </row>
    <row r="58" spans="1:10" ht="20.100000000000001" customHeight="1">
      <c r="A58" s="24"/>
      <c r="C58" s="25"/>
      <c r="D58" s="11"/>
      <c r="E58" s="68"/>
      <c r="F58" s="11"/>
      <c r="G58" s="11"/>
      <c r="H58" s="38"/>
      <c r="I58" s="34"/>
      <c r="J58" s="34"/>
    </row>
    <row r="59" spans="1:10" ht="23.1" customHeight="1">
      <c r="A59" s="57" t="s">
        <v>91</v>
      </c>
      <c r="C59" s="25"/>
      <c r="D59" s="11"/>
      <c r="E59" s="63">
        <v>0</v>
      </c>
      <c r="F59" s="38"/>
      <c r="G59" s="63">
        <v>0</v>
      </c>
      <c r="H59" s="37"/>
    </row>
    <row r="60" spans="1:10" ht="20.100000000000001" customHeight="1">
      <c r="A60" s="56"/>
      <c r="C60" s="25"/>
      <c r="D60" s="11"/>
      <c r="E60" s="37"/>
      <c r="F60" s="11"/>
      <c r="G60" s="38"/>
      <c r="H60" s="37"/>
    </row>
    <row r="61" spans="1:10" ht="23.1" customHeight="1" thickBot="1">
      <c r="A61" s="64" t="s">
        <v>92</v>
      </c>
      <c r="C61" s="25"/>
      <c r="D61" s="11"/>
      <c r="E61" s="65">
        <f>E57+E59</f>
        <v>83760</v>
      </c>
      <c r="F61" s="66"/>
      <c r="G61" s="65">
        <f>G57+G59</f>
        <v>65058</v>
      </c>
      <c r="H61" s="37"/>
    </row>
    <row r="62" spans="1:10" ht="20.100000000000001" customHeight="1" thickTop="1">
      <c r="C62" s="29"/>
      <c r="E62" s="77"/>
    </row>
    <row r="63" spans="1:10" ht="23.1" customHeight="1">
      <c r="A63" s="24" t="s">
        <v>100</v>
      </c>
      <c r="C63" s="25">
        <v>14</v>
      </c>
      <c r="E63" s="77"/>
    </row>
    <row r="64" spans="1:10" ht="23.1" customHeight="1" thickBot="1">
      <c r="A64" s="16" t="s">
        <v>101</v>
      </c>
      <c r="C64" s="29"/>
      <c r="E64" s="78">
        <f>(E61/(E66/1000))</f>
        <v>0.2094</v>
      </c>
      <c r="G64" s="2">
        <f>(G61/(G66/1000))</f>
        <v>0.16264500000000001</v>
      </c>
    </row>
    <row r="65" spans="1:7" ht="20.100000000000001" customHeight="1" thickTop="1">
      <c r="C65" s="29"/>
      <c r="E65" s="77"/>
    </row>
    <row r="66" spans="1:7" ht="23.1" customHeight="1" thickBot="1">
      <c r="A66" s="16" t="s">
        <v>68</v>
      </c>
      <c r="C66" s="29"/>
      <c r="E66" s="79">
        <v>400000000</v>
      </c>
      <c r="G66" s="39">
        <v>400000000</v>
      </c>
    </row>
    <row r="67" spans="1:7" ht="20.100000000000001" customHeight="1" thickTop="1">
      <c r="C67" s="29"/>
    </row>
    <row r="68" spans="1:7" ht="23.1" customHeight="1">
      <c r="A68" s="16" t="s">
        <v>4</v>
      </c>
      <c r="C68" s="29"/>
    </row>
  </sheetData>
  <printOptions horizontalCentered="1" gridLinesSet="0"/>
  <pageMargins left="0.94488188976377963" right="0.51181102362204722" top="0.78740157480314965" bottom="0" header="0.51181102362204722" footer="0.19685039370078741"/>
  <pageSetup paperSize="9" scale="96" fitToHeight="0" orientation="portrait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"/>
  <sheetViews>
    <sheetView showGridLines="0" view="pageBreakPreview" zoomScale="85" zoomScaleNormal="100" zoomScaleSheetLayoutView="85" workbookViewId="0">
      <selection activeCell="D17" sqref="D17"/>
    </sheetView>
  </sheetViews>
  <sheetFormatPr defaultRowHeight="21.75"/>
  <cols>
    <col min="1" max="1" width="27.28515625" style="16" customWidth="1"/>
    <col min="2" max="2" width="4.5703125" style="16" customWidth="1"/>
    <col min="3" max="3" width="0.85546875" style="16" customWidth="1"/>
    <col min="4" max="4" width="13.140625" style="16" customWidth="1"/>
    <col min="5" max="5" width="0.85546875" style="16" customWidth="1"/>
    <col min="6" max="6" width="13.140625" style="16" customWidth="1"/>
    <col min="7" max="7" width="0.85546875" style="16" customWidth="1"/>
    <col min="8" max="8" width="14.7109375" style="16" customWidth="1"/>
    <col min="9" max="9" width="0.85546875" style="16" customWidth="1"/>
    <col min="10" max="10" width="13.140625" style="16" customWidth="1"/>
    <col min="11" max="11" width="0.85546875" style="16" customWidth="1"/>
    <col min="12" max="12" width="13.140625" style="16" customWidth="1"/>
    <col min="13" max="13" width="1.140625" style="16" customWidth="1"/>
    <col min="14" max="16384" width="9.140625" style="16"/>
  </cols>
  <sheetData>
    <row r="1" spans="1:12">
      <c r="L1" s="58" t="s">
        <v>86</v>
      </c>
    </row>
    <row r="2" spans="1:12">
      <c r="A2" s="83" t="s">
        <v>73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>
      <c r="A3" s="90" t="s">
        <v>13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>
      <c r="A4" s="90" t="s">
        <v>144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s="29" customFormat="1">
      <c r="D5" s="16"/>
      <c r="E5" s="16"/>
      <c r="F5" s="16"/>
      <c r="G5" s="16"/>
      <c r="H5" s="16"/>
      <c r="I5" s="16"/>
      <c r="J5" s="16"/>
      <c r="K5" s="16"/>
      <c r="L5" s="58" t="s">
        <v>85</v>
      </c>
    </row>
    <row r="6" spans="1:12" s="29" customFormat="1">
      <c r="D6" s="29" t="s">
        <v>15</v>
      </c>
      <c r="H6" s="91" t="s">
        <v>63</v>
      </c>
      <c r="I6" s="91"/>
      <c r="J6" s="91"/>
      <c r="L6" s="84"/>
    </row>
    <row r="7" spans="1:12" s="29" customFormat="1">
      <c r="D7" s="82" t="s">
        <v>17</v>
      </c>
      <c r="E7" s="82"/>
      <c r="F7" s="82" t="s">
        <v>79</v>
      </c>
      <c r="G7" s="82"/>
      <c r="H7" s="82" t="s">
        <v>72</v>
      </c>
    </row>
    <row r="8" spans="1:12" s="29" customFormat="1">
      <c r="B8" s="19"/>
      <c r="D8" s="85" t="s">
        <v>16</v>
      </c>
      <c r="E8" s="82"/>
      <c r="F8" s="85" t="s">
        <v>80</v>
      </c>
      <c r="G8" s="82"/>
      <c r="H8" s="85" t="s">
        <v>71</v>
      </c>
      <c r="I8" s="82"/>
      <c r="J8" s="85" t="s">
        <v>14</v>
      </c>
      <c r="K8" s="82"/>
      <c r="L8" s="85" t="s">
        <v>42</v>
      </c>
    </row>
    <row r="9" spans="1:12">
      <c r="A9" s="24" t="s">
        <v>112</v>
      </c>
      <c r="B9" s="24"/>
      <c r="C9" s="24"/>
      <c r="D9" s="11">
        <v>200000</v>
      </c>
      <c r="E9" s="11"/>
      <c r="F9" s="11">
        <v>39810</v>
      </c>
      <c r="G9" s="11"/>
      <c r="H9" s="11">
        <v>20000</v>
      </c>
      <c r="I9" s="11"/>
      <c r="J9" s="11">
        <v>152465</v>
      </c>
      <c r="K9" s="11"/>
      <c r="L9" s="11">
        <f>SUM(D9:J9)</f>
        <v>412275</v>
      </c>
    </row>
    <row r="10" spans="1:12" s="71" customFormat="1">
      <c r="A10" s="71" t="s">
        <v>148</v>
      </c>
      <c r="B10" s="25"/>
      <c r="C10" s="25"/>
      <c r="D10" s="68">
        <v>0</v>
      </c>
      <c r="E10" s="68"/>
      <c r="F10" s="68">
        <v>0</v>
      </c>
      <c r="G10" s="68"/>
      <c r="H10" s="68">
        <v>0</v>
      </c>
      <c r="I10" s="68"/>
      <c r="J10" s="68">
        <v>-43999</v>
      </c>
      <c r="K10" s="68"/>
      <c r="L10" s="68">
        <f>SUM(D10:J10)</f>
        <v>-43999</v>
      </c>
    </row>
    <row r="11" spans="1:12" s="34" customFormat="1">
      <c r="A11" s="34" t="s">
        <v>95</v>
      </c>
      <c r="D11" s="12">
        <v>0</v>
      </c>
      <c r="E11" s="11"/>
      <c r="F11" s="12">
        <v>0</v>
      </c>
      <c r="G11" s="11"/>
      <c r="H11" s="12">
        <v>0</v>
      </c>
      <c r="I11" s="11"/>
      <c r="J11" s="12">
        <f>PL!G57</f>
        <v>65058</v>
      </c>
      <c r="K11" s="11"/>
      <c r="L11" s="12">
        <f>SUM(D11:J11)</f>
        <v>65058</v>
      </c>
    </row>
    <row r="12" spans="1:12" ht="22.5" thickBot="1">
      <c r="A12" s="24" t="s">
        <v>142</v>
      </c>
      <c r="B12" s="24"/>
      <c r="C12" s="24"/>
      <c r="D12" s="86">
        <f>SUM(D9:D11)</f>
        <v>200000</v>
      </c>
      <c r="E12" s="11"/>
      <c r="F12" s="86">
        <f>SUM(F9:F11)</f>
        <v>39810</v>
      </c>
      <c r="G12" s="11"/>
      <c r="H12" s="86">
        <f>SUM(H9:H11)</f>
        <v>20000</v>
      </c>
      <c r="I12" s="11"/>
      <c r="J12" s="86">
        <f>SUM(J9:J11)</f>
        <v>173524</v>
      </c>
      <c r="K12" s="11"/>
      <c r="L12" s="86">
        <f>SUM(L9:L11)</f>
        <v>433334</v>
      </c>
    </row>
    <row r="13" spans="1:12" ht="22.5" thickTop="1">
      <c r="D13" s="27"/>
      <c r="E13" s="27"/>
      <c r="F13" s="27"/>
      <c r="G13" s="27"/>
      <c r="H13" s="27"/>
      <c r="I13" s="27"/>
      <c r="J13" s="27"/>
      <c r="K13" s="11"/>
      <c r="L13" s="27"/>
    </row>
    <row r="14" spans="1:12">
      <c r="A14" s="24" t="s">
        <v>132</v>
      </c>
      <c r="B14" s="25"/>
      <c r="C14" s="25"/>
      <c r="D14" s="11">
        <v>200000</v>
      </c>
      <c r="E14" s="11"/>
      <c r="F14" s="11">
        <v>39810</v>
      </c>
      <c r="G14" s="11"/>
      <c r="H14" s="11">
        <v>20000</v>
      </c>
      <c r="I14" s="11"/>
      <c r="J14" s="11">
        <v>232243</v>
      </c>
      <c r="K14" s="11"/>
      <c r="L14" s="11">
        <f>SUM(D14:J14)</f>
        <v>492053</v>
      </c>
    </row>
    <row r="15" spans="1:12" s="71" customFormat="1">
      <c r="A15" s="71" t="s">
        <v>148</v>
      </c>
      <c r="B15" s="25"/>
      <c r="C15" s="25"/>
      <c r="D15" s="68">
        <v>0</v>
      </c>
      <c r="E15" s="68"/>
      <c r="F15" s="68">
        <v>0</v>
      </c>
      <c r="G15" s="68"/>
      <c r="H15" s="68">
        <v>0</v>
      </c>
      <c r="I15" s="68"/>
      <c r="J15" s="68">
        <v>-69997</v>
      </c>
      <c r="K15" s="68"/>
      <c r="L15" s="68">
        <f>SUM(D15:J15)</f>
        <v>-69997</v>
      </c>
    </row>
    <row r="16" spans="1:12" s="34" customFormat="1">
      <c r="A16" s="34" t="s">
        <v>95</v>
      </c>
      <c r="B16" s="87"/>
      <c r="C16" s="87"/>
      <c r="D16" s="12">
        <v>0</v>
      </c>
      <c r="E16" s="11"/>
      <c r="F16" s="12">
        <v>0</v>
      </c>
      <c r="G16" s="11"/>
      <c r="H16" s="12">
        <v>0</v>
      </c>
      <c r="I16" s="11"/>
      <c r="J16" s="12">
        <f>PL!E57</f>
        <v>83760</v>
      </c>
      <c r="K16" s="11"/>
      <c r="L16" s="12">
        <f>SUM(D16:J16)</f>
        <v>83760</v>
      </c>
    </row>
    <row r="17" spans="1:12" ht="22.5" thickBot="1">
      <c r="A17" s="24" t="s">
        <v>143</v>
      </c>
      <c r="B17" s="24"/>
      <c r="C17" s="24"/>
      <c r="D17" s="86">
        <f>SUM(D14:D16)</f>
        <v>200000</v>
      </c>
      <c r="E17" s="11"/>
      <c r="F17" s="86">
        <f>SUM(F14:F16)</f>
        <v>39810</v>
      </c>
      <c r="G17" s="11"/>
      <c r="H17" s="86">
        <f>SUM(H14:H16)</f>
        <v>20000</v>
      </c>
      <c r="I17" s="11"/>
      <c r="J17" s="86">
        <f>SUM(J14:J16)</f>
        <v>246006</v>
      </c>
      <c r="K17" s="11"/>
      <c r="L17" s="86">
        <f>SUM(L14:L16)</f>
        <v>505816</v>
      </c>
    </row>
    <row r="18" spans="1:12" ht="22.5" thickTop="1">
      <c r="A18" s="24"/>
      <c r="B18" s="24"/>
      <c r="C18" s="24"/>
      <c r="D18" s="88"/>
      <c r="E18" s="88"/>
      <c r="F18" s="88"/>
      <c r="G18" s="88"/>
      <c r="H18" s="88"/>
      <c r="I18" s="88"/>
      <c r="J18" s="88"/>
      <c r="K18" s="88"/>
      <c r="L18" s="88"/>
    </row>
    <row r="19" spans="1:12">
      <c r="A19" s="16" t="s">
        <v>4</v>
      </c>
      <c r="L19" s="89"/>
    </row>
  </sheetData>
  <mergeCells count="3">
    <mergeCell ref="A3:L3"/>
    <mergeCell ref="A4:L4"/>
    <mergeCell ref="H6:J6"/>
  </mergeCells>
  <printOptions horizontalCentered="1"/>
  <pageMargins left="0.94488188976377963" right="0.51181102362204722" top="0.9055118110236221" bottom="0.74803149606299213" header="0.51181102362204722" footer="0.51181102362204722"/>
  <pageSetup paperSize="9" scale="8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69"/>
  <sheetViews>
    <sheetView showGridLines="0" view="pageBreakPreview" zoomScale="85" zoomScaleNormal="100" zoomScaleSheetLayoutView="85" workbookViewId="0">
      <selection activeCell="E16" sqref="E16"/>
    </sheetView>
  </sheetViews>
  <sheetFormatPr defaultColWidth="10.7109375" defaultRowHeight="23.1" customHeight="1"/>
  <cols>
    <col min="1" max="1" width="46.42578125" style="16" customWidth="1"/>
    <col min="2" max="2" width="1.7109375" style="16" customWidth="1"/>
    <col min="3" max="3" width="7.7109375" style="16" customWidth="1"/>
    <col min="4" max="4" width="1.7109375" style="36" customWidth="1"/>
    <col min="5" max="5" width="14.7109375" style="36" customWidth="1"/>
    <col min="6" max="6" width="1.7109375" style="36" customWidth="1"/>
    <col min="7" max="7" width="14.7109375" style="36" customWidth="1"/>
    <col min="8" max="8" width="1.5703125" style="29" customWidth="1"/>
    <col min="9" max="9" width="1.7109375" style="16" customWidth="1"/>
    <col min="10" max="16384" width="10.7109375" style="16"/>
  </cols>
  <sheetData>
    <row r="1" spans="1:8" ht="21.2" customHeight="1">
      <c r="H1" s="58" t="s">
        <v>86</v>
      </c>
    </row>
    <row r="2" spans="1:8" ht="21.2" customHeight="1">
      <c r="A2" s="83" t="s">
        <v>73</v>
      </c>
      <c r="B2" s="14"/>
      <c r="C2" s="14"/>
      <c r="D2" s="35"/>
      <c r="E2" s="35"/>
      <c r="F2" s="35"/>
      <c r="G2" s="35"/>
      <c r="H2" s="14"/>
    </row>
    <row r="3" spans="1:8" ht="21.2" customHeight="1">
      <c r="A3" s="40" t="s">
        <v>44</v>
      </c>
      <c r="B3" s="14"/>
      <c r="C3" s="14"/>
      <c r="D3" s="35"/>
      <c r="E3" s="35"/>
      <c r="F3" s="35"/>
      <c r="G3" s="35"/>
      <c r="H3" s="14"/>
    </row>
    <row r="4" spans="1:8" ht="21.2" customHeight="1">
      <c r="A4" s="83" t="s">
        <v>144</v>
      </c>
      <c r="B4" s="14"/>
      <c r="C4" s="14"/>
      <c r="D4" s="15"/>
      <c r="E4" s="15"/>
      <c r="F4" s="15"/>
    </row>
    <row r="5" spans="1:8" ht="21.2" customHeight="1">
      <c r="A5" s="83"/>
      <c r="B5" s="14"/>
      <c r="C5" s="14"/>
      <c r="D5" s="15"/>
      <c r="E5" s="31"/>
      <c r="F5" s="15"/>
      <c r="G5" s="15"/>
      <c r="H5" s="17" t="s">
        <v>85</v>
      </c>
    </row>
    <row r="6" spans="1:8" ht="21.2" customHeight="1">
      <c r="A6" s="18"/>
      <c r="B6" s="14"/>
      <c r="C6" s="19"/>
      <c r="D6" s="20"/>
      <c r="E6" s="21" t="s">
        <v>125</v>
      </c>
      <c r="F6" s="20"/>
      <c r="G6" s="22">
        <v>2564</v>
      </c>
      <c r="H6" s="23"/>
    </row>
    <row r="7" spans="1:8" ht="21.2" customHeight="1">
      <c r="A7" s="41" t="s">
        <v>45</v>
      </c>
      <c r="B7" s="42"/>
    </row>
    <row r="8" spans="1:8" ht="21.2" customHeight="1">
      <c r="A8" s="43" t="s">
        <v>106</v>
      </c>
      <c r="B8" s="44"/>
      <c r="E8" s="45">
        <f>PL!E55</f>
        <v>104409</v>
      </c>
      <c r="G8" s="45">
        <f>PL!G55</f>
        <v>81482</v>
      </c>
    </row>
    <row r="9" spans="1:8" ht="21.2" customHeight="1">
      <c r="A9" s="43" t="s">
        <v>107</v>
      </c>
      <c r="B9" s="44"/>
      <c r="E9" s="46"/>
      <c r="G9" s="46"/>
    </row>
    <row r="10" spans="1:8" ht="21.2" customHeight="1">
      <c r="A10" s="43" t="s">
        <v>60</v>
      </c>
      <c r="B10" s="44"/>
      <c r="E10" s="46"/>
    </row>
    <row r="11" spans="1:8" ht="21.2" customHeight="1">
      <c r="A11" s="43" t="s">
        <v>46</v>
      </c>
      <c r="B11" s="44"/>
      <c r="E11" s="46">
        <v>69222</v>
      </c>
      <c r="G11" s="46">
        <v>50869</v>
      </c>
    </row>
    <row r="12" spans="1:8" ht="21.2" customHeight="1">
      <c r="A12" s="43" t="s">
        <v>127</v>
      </c>
      <c r="B12" s="44"/>
      <c r="E12" s="46">
        <v>-165</v>
      </c>
      <c r="G12" s="46">
        <v>-628</v>
      </c>
    </row>
    <row r="13" spans="1:8" ht="21.2" customHeight="1">
      <c r="A13" s="43" t="s">
        <v>133</v>
      </c>
      <c r="B13" s="44"/>
      <c r="E13" s="46">
        <v>-4500</v>
      </c>
      <c r="G13" s="46">
        <v>11939</v>
      </c>
    </row>
    <row r="14" spans="1:8" ht="21.2" customHeight="1">
      <c r="A14" s="4" t="s">
        <v>151</v>
      </c>
      <c r="B14" s="44"/>
      <c r="E14" s="46"/>
      <c r="G14" s="46"/>
    </row>
    <row r="15" spans="1:8" ht="21.2" customHeight="1">
      <c r="A15" s="4" t="s">
        <v>150</v>
      </c>
      <c r="B15" s="44"/>
      <c r="E15" s="46">
        <v>24</v>
      </c>
      <c r="G15" s="46">
        <v>-390</v>
      </c>
    </row>
    <row r="16" spans="1:8" ht="21.2" customHeight="1">
      <c r="A16" s="43" t="s">
        <v>97</v>
      </c>
      <c r="B16" s="44"/>
      <c r="E16" s="46">
        <v>1651</v>
      </c>
      <c r="G16" s="46">
        <v>1517</v>
      </c>
    </row>
    <row r="17" spans="1:8" ht="21.2" customHeight="1">
      <c r="A17" s="43" t="s">
        <v>129</v>
      </c>
      <c r="B17" s="44"/>
      <c r="E17" s="46">
        <v>-31</v>
      </c>
      <c r="F17" s="16"/>
      <c r="G17" s="46">
        <v>-28</v>
      </c>
    </row>
    <row r="18" spans="1:8" ht="21.2" customHeight="1">
      <c r="A18" s="43" t="s">
        <v>103</v>
      </c>
      <c r="B18" s="44"/>
      <c r="E18" s="46">
        <v>4868</v>
      </c>
      <c r="F18" s="16"/>
      <c r="G18" s="46">
        <v>4818</v>
      </c>
    </row>
    <row r="19" spans="1:8" s="34" customFormat="1" ht="21.2" customHeight="1">
      <c r="A19" s="1" t="s">
        <v>113</v>
      </c>
      <c r="B19" s="80"/>
      <c r="D19" s="36"/>
      <c r="E19" s="81">
        <v>-1625</v>
      </c>
      <c r="G19" s="81">
        <v>7613</v>
      </c>
      <c r="H19" s="82"/>
    </row>
    <row r="20" spans="1:8" ht="21.2" customHeight="1">
      <c r="A20" s="4" t="s">
        <v>135</v>
      </c>
      <c r="B20" s="44"/>
      <c r="E20" s="48">
        <v>-397</v>
      </c>
      <c r="G20" s="48">
        <v>0</v>
      </c>
    </row>
    <row r="21" spans="1:8" ht="21.2" customHeight="1">
      <c r="A21" s="43" t="s">
        <v>47</v>
      </c>
      <c r="B21" s="44"/>
      <c r="E21" s="71"/>
      <c r="F21" s="16"/>
      <c r="G21" s="16"/>
    </row>
    <row r="22" spans="1:8" ht="21.2" customHeight="1">
      <c r="A22" s="43" t="s">
        <v>48</v>
      </c>
      <c r="B22" s="44"/>
      <c r="E22" s="47">
        <f>SUM(E8:E20)</f>
        <v>173456</v>
      </c>
      <c r="G22" s="47">
        <f>SUM(G8:G20)</f>
        <v>157192</v>
      </c>
    </row>
    <row r="23" spans="1:8" ht="21.2" customHeight="1">
      <c r="A23" s="43" t="s">
        <v>61</v>
      </c>
      <c r="B23" s="44"/>
      <c r="E23" s="68"/>
      <c r="G23" s="27"/>
    </row>
    <row r="24" spans="1:8" ht="21.2" customHeight="1">
      <c r="A24" s="43" t="s">
        <v>49</v>
      </c>
      <c r="B24" s="44"/>
      <c r="E24" s="46">
        <v>-7386</v>
      </c>
      <c r="G24" s="46">
        <v>18489</v>
      </c>
    </row>
    <row r="25" spans="1:8" ht="21.2" customHeight="1">
      <c r="A25" s="67" t="s">
        <v>123</v>
      </c>
      <c r="B25" s="44"/>
      <c r="E25" s="46">
        <v>-72876</v>
      </c>
      <c r="G25" s="46">
        <v>166495</v>
      </c>
    </row>
    <row r="26" spans="1:8" ht="21.2" customHeight="1">
      <c r="A26" s="43" t="s">
        <v>50</v>
      </c>
      <c r="B26" s="44"/>
      <c r="E26" s="46">
        <v>1451</v>
      </c>
      <c r="G26" s="46">
        <v>10179</v>
      </c>
    </row>
    <row r="27" spans="1:8" ht="21.2" customHeight="1">
      <c r="A27" s="43" t="s">
        <v>51</v>
      </c>
      <c r="B27" s="44"/>
      <c r="E27" s="46">
        <v>-5438</v>
      </c>
      <c r="G27" s="46">
        <v>-384</v>
      </c>
    </row>
    <row r="28" spans="1:8" ht="21.2" customHeight="1">
      <c r="A28" s="43" t="s">
        <v>62</v>
      </c>
      <c r="B28" s="44"/>
      <c r="E28" s="46"/>
      <c r="G28" s="46"/>
    </row>
    <row r="29" spans="1:8" ht="21.2" customHeight="1">
      <c r="A29" s="43" t="s">
        <v>52</v>
      </c>
      <c r="B29" s="44"/>
      <c r="E29" s="46">
        <v>-31855</v>
      </c>
      <c r="G29" s="46">
        <v>29434</v>
      </c>
    </row>
    <row r="30" spans="1:8" ht="21.2" customHeight="1">
      <c r="A30" s="43" t="s">
        <v>53</v>
      </c>
      <c r="B30" s="44"/>
      <c r="E30" s="48">
        <v>-1044</v>
      </c>
      <c r="G30" s="48">
        <v>-814</v>
      </c>
    </row>
    <row r="31" spans="1:8" ht="21.2" customHeight="1">
      <c r="A31" s="43" t="s">
        <v>137</v>
      </c>
      <c r="B31" s="44"/>
      <c r="E31" s="46">
        <f>SUM(E22,E24:E30)</f>
        <v>56308</v>
      </c>
      <c r="G31" s="46">
        <f>SUM(G22,G24:G30)</f>
        <v>380591</v>
      </c>
    </row>
    <row r="32" spans="1:8" ht="21.2" customHeight="1">
      <c r="A32" s="43" t="s">
        <v>130</v>
      </c>
      <c r="B32" s="44"/>
      <c r="E32" s="46">
        <v>31</v>
      </c>
      <c r="G32" s="46">
        <v>28</v>
      </c>
    </row>
    <row r="33" spans="1:8" ht="21.2" customHeight="1">
      <c r="A33" s="43" t="s">
        <v>54</v>
      </c>
      <c r="B33" s="44"/>
      <c r="E33" s="46">
        <v>-29017</v>
      </c>
      <c r="G33" s="46">
        <v>-25697</v>
      </c>
    </row>
    <row r="34" spans="1:8" ht="21.2" customHeight="1">
      <c r="A34" s="41" t="s">
        <v>138</v>
      </c>
      <c r="B34" s="44"/>
      <c r="E34" s="49">
        <f>SUM(E31:E33)</f>
        <v>27322</v>
      </c>
      <c r="G34" s="49">
        <f>SUM(G31:G33)</f>
        <v>354922</v>
      </c>
    </row>
    <row r="35" spans="1:8" ht="20.100000000000001" customHeight="1">
      <c r="A35" s="43"/>
      <c r="B35" s="44"/>
    </row>
    <row r="36" spans="1:8" ht="21.2" customHeight="1">
      <c r="A36" s="16" t="s">
        <v>4</v>
      </c>
      <c r="B36" s="44"/>
    </row>
    <row r="37" spans="1:8" ht="23.1" customHeight="1">
      <c r="B37" s="44"/>
      <c r="H37" s="58" t="s">
        <v>86</v>
      </c>
    </row>
    <row r="38" spans="1:8" ht="23.1" customHeight="1">
      <c r="A38" s="83" t="s">
        <v>73</v>
      </c>
      <c r="B38" s="14"/>
      <c r="C38" s="14"/>
      <c r="D38" s="35"/>
      <c r="E38" s="35"/>
      <c r="F38" s="35"/>
      <c r="G38" s="35"/>
      <c r="H38" s="14"/>
    </row>
    <row r="39" spans="1:8" ht="23.1" customHeight="1">
      <c r="A39" s="40" t="s">
        <v>55</v>
      </c>
      <c r="B39" s="14"/>
      <c r="C39" s="14"/>
      <c r="D39" s="35"/>
      <c r="E39" s="35"/>
      <c r="F39" s="35"/>
      <c r="G39" s="35"/>
      <c r="H39" s="14"/>
    </row>
    <row r="40" spans="1:8" ht="23.1" customHeight="1">
      <c r="A40" s="83" t="s">
        <v>144</v>
      </c>
      <c r="B40" s="14"/>
      <c r="C40" s="14"/>
      <c r="D40" s="15"/>
      <c r="E40" s="15"/>
      <c r="F40" s="15"/>
    </row>
    <row r="41" spans="1:8" ht="23.1" customHeight="1">
      <c r="A41" s="83"/>
      <c r="B41" s="14"/>
      <c r="C41" s="14"/>
      <c r="D41" s="15"/>
      <c r="E41" s="31"/>
      <c r="F41" s="15"/>
      <c r="G41" s="15"/>
      <c r="H41" s="17" t="s">
        <v>85</v>
      </c>
    </row>
    <row r="42" spans="1:8" ht="23.1" customHeight="1">
      <c r="A42" s="18"/>
      <c r="B42" s="14"/>
      <c r="C42" s="19"/>
      <c r="D42" s="20"/>
      <c r="E42" s="21" t="s">
        <v>125</v>
      </c>
      <c r="F42" s="20"/>
      <c r="G42" s="22">
        <v>2564</v>
      </c>
      <c r="H42" s="23"/>
    </row>
    <row r="43" spans="1:8" ht="23.1" customHeight="1">
      <c r="A43" s="41" t="s">
        <v>56</v>
      </c>
    </row>
    <row r="44" spans="1:8" ht="23.1" customHeight="1">
      <c r="A44" s="43" t="s">
        <v>121</v>
      </c>
      <c r="E44" s="47">
        <v>4</v>
      </c>
      <c r="G44" s="47">
        <v>414</v>
      </c>
    </row>
    <row r="45" spans="1:8" ht="23.1" customHeight="1">
      <c r="A45" s="43" t="s">
        <v>66</v>
      </c>
      <c r="E45" s="47">
        <v>-20495</v>
      </c>
      <c r="G45" s="47">
        <v>-21736</v>
      </c>
    </row>
    <row r="46" spans="1:8" ht="23.1" customHeight="1">
      <c r="A46" s="43" t="s">
        <v>67</v>
      </c>
      <c r="E46" s="47">
        <v>-20850</v>
      </c>
      <c r="G46" s="50">
        <v>-7580</v>
      </c>
    </row>
    <row r="47" spans="1:8" ht="23.1" customHeight="1">
      <c r="A47" s="43" t="s">
        <v>136</v>
      </c>
      <c r="E47" s="50">
        <v>-2272</v>
      </c>
      <c r="G47" s="50">
        <v>0</v>
      </c>
    </row>
    <row r="48" spans="1:8" ht="23.1" customHeight="1">
      <c r="A48" s="41" t="s">
        <v>126</v>
      </c>
      <c r="E48" s="49">
        <f>SUM(E44:E47)</f>
        <v>-43613</v>
      </c>
      <c r="G48" s="49">
        <f>SUM(G44:G47)</f>
        <v>-28902</v>
      </c>
    </row>
    <row r="49" spans="1:7" ht="23.1" customHeight="1">
      <c r="A49" s="41" t="s">
        <v>57</v>
      </c>
      <c r="E49" s="46"/>
      <c r="G49" s="46"/>
    </row>
    <row r="50" spans="1:7" ht="23.1" customHeight="1">
      <c r="A50" s="43" t="s">
        <v>114</v>
      </c>
      <c r="E50" s="46">
        <v>968800</v>
      </c>
      <c r="G50" s="46">
        <v>793406</v>
      </c>
    </row>
    <row r="51" spans="1:7" ht="23.1" customHeight="1">
      <c r="A51" s="43" t="s">
        <v>115</v>
      </c>
      <c r="E51" s="46">
        <v>-885500</v>
      </c>
      <c r="G51" s="46">
        <v>-915406</v>
      </c>
    </row>
    <row r="52" spans="1:7" ht="23.1" customHeight="1">
      <c r="A52" s="43" t="s">
        <v>131</v>
      </c>
      <c r="E52" s="46">
        <v>-69947</v>
      </c>
      <c r="G52" s="46">
        <v>-43988</v>
      </c>
    </row>
    <row r="53" spans="1:7" ht="23.1" customHeight="1">
      <c r="A53" s="43" t="s">
        <v>117</v>
      </c>
      <c r="E53" s="46">
        <v>-38174</v>
      </c>
      <c r="G53" s="46">
        <v>-35249</v>
      </c>
    </row>
    <row r="54" spans="1:7" ht="23.1" customHeight="1">
      <c r="A54" s="43" t="s">
        <v>116</v>
      </c>
      <c r="E54" s="46">
        <v>-4775</v>
      </c>
      <c r="G54" s="46">
        <v>-4913</v>
      </c>
    </row>
    <row r="55" spans="1:7" ht="23.1" customHeight="1">
      <c r="A55" s="41" t="s">
        <v>102</v>
      </c>
      <c r="E55" s="49">
        <f>SUM(E50:F54)</f>
        <v>-29596</v>
      </c>
      <c r="G55" s="49">
        <f>SUM(G50:H54)</f>
        <v>-206150</v>
      </c>
    </row>
    <row r="56" spans="1:7" ht="23.1" customHeight="1">
      <c r="A56" s="41" t="s">
        <v>128</v>
      </c>
      <c r="E56" s="46">
        <f>SUM(E34,E48,E55)</f>
        <v>-45887</v>
      </c>
      <c r="G56" s="46">
        <f>SUM(G34,G48,G55)</f>
        <v>119870</v>
      </c>
    </row>
    <row r="57" spans="1:7" ht="23.1" customHeight="1">
      <c r="A57" s="43" t="s">
        <v>93</v>
      </c>
      <c r="E57" s="48">
        <v>99443</v>
      </c>
      <c r="G57" s="48">
        <v>44968</v>
      </c>
    </row>
    <row r="58" spans="1:7" ht="23.1" customHeight="1" thickBot="1">
      <c r="A58" s="41" t="s">
        <v>94</v>
      </c>
      <c r="E58" s="51">
        <f>SUM(E56:E57)</f>
        <v>53556</v>
      </c>
      <c r="G58" s="51">
        <f>SUM(G56:G57)</f>
        <v>164838</v>
      </c>
    </row>
    <row r="59" spans="1:7" ht="23.1" customHeight="1" thickTop="1">
      <c r="A59" s="43"/>
      <c r="E59" s="46">
        <f>E58-BS!E10</f>
        <v>0</v>
      </c>
      <c r="G59" s="46"/>
    </row>
    <row r="60" spans="1:7" ht="23.1" customHeight="1">
      <c r="A60" s="41" t="s">
        <v>82</v>
      </c>
      <c r="E60" s="46"/>
      <c r="G60" s="46"/>
    </row>
    <row r="61" spans="1:7" ht="23.1" customHeight="1">
      <c r="A61" s="43" t="s">
        <v>83</v>
      </c>
      <c r="E61" s="16"/>
      <c r="G61" s="16"/>
    </row>
    <row r="62" spans="1:7" ht="23.1" customHeight="1">
      <c r="A62" s="43" t="s">
        <v>120</v>
      </c>
      <c r="E62" s="45">
        <v>9100</v>
      </c>
      <c r="G62" s="46">
        <v>10236</v>
      </c>
    </row>
    <row r="63" spans="1:7" ht="23.1" customHeight="1">
      <c r="A63" s="43" t="s">
        <v>122</v>
      </c>
      <c r="E63" s="45">
        <v>0</v>
      </c>
      <c r="F63" s="77"/>
      <c r="G63" s="46">
        <v>2550</v>
      </c>
    </row>
    <row r="64" spans="1:7" ht="23.1" customHeight="1">
      <c r="A64" s="4" t="s">
        <v>134</v>
      </c>
      <c r="E64" s="45">
        <v>39526</v>
      </c>
      <c r="F64" s="46"/>
      <c r="G64" s="46">
        <v>6115</v>
      </c>
    </row>
    <row r="65" spans="1:7" ht="23.1" customHeight="1">
      <c r="A65" s="4" t="s">
        <v>147</v>
      </c>
      <c r="E65" s="45">
        <v>200</v>
      </c>
      <c r="F65" s="46"/>
      <c r="G65" s="46">
        <v>0</v>
      </c>
    </row>
    <row r="66" spans="1:7" ht="23.1" customHeight="1">
      <c r="A66" s="4" t="s">
        <v>104</v>
      </c>
      <c r="E66" s="45">
        <v>2248</v>
      </c>
      <c r="F66" s="77"/>
      <c r="G66" s="46">
        <v>1972</v>
      </c>
    </row>
    <row r="67" spans="1:7" ht="23.1" customHeight="1">
      <c r="A67" s="4" t="s">
        <v>149</v>
      </c>
      <c r="E67" s="45">
        <v>197</v>
      </c>
      <c r="F67" s="77"/>
      <c r="G67" s="46">
        <v>0</v>
      </c>
    </row>
    <row r="68" spans="1:7" ht="23.1" customHeight="1">
      <c r="A68" s="43"/>
      <c r="E68" s="46"/>
      <c r="F68" s="77"/>
      <c r="G68" s="46"/>
    </row>
    <row r="69" spans="1:7" ht="23.1" customHeight="1">
      <c r="A69" s="16" t="s">
        <v>4</v>
      </c>
    </row>
  </sheetData>
  <phoneticPr fontId="0" type="noConversion"/>
  <printOptions horizontalCentered="1" gridLinesSet="0"/>
  <pageMargins left="0.94488188976377963" right="0.51181102362204722" top="0.78740157480314965" bottom="0" header="0.51181102362204722" footer="0.19685039370078741"/>
  <pageSetup paperSize="9" scale="96" fitToHeight="0" orientation="portrait" r:id="rId1"/>
  <headerFooter alignWithMargins="0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824373-87f1-4dca-8db6-e05f6a4cf0b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F3948D365654A888E77AF4FA4A6E0" ma:contentTypeVersion="9" ma:contentTypeDescription="Create a new document." ma:contentTypeScope="" ma:versionID="f08d31c26340b465f65a07ff4895a35e">
  <xsd:schema xmlns:xsd="http://www.w3.org/2001/XMLSchema" xmlns:xs="http://www.w3.org/2001/XMLSchema" xmlns:p="http://schemas.microsoft.com/office/2006/metadata/properties" xmlns:ns2="36824373-87f1-4dca-8db6-e05f6a4cf0b7" targetNamespace="http://schemas.microsoft.com/office/2006/metadata/properties" ma:root="true" ma:fieldsID="4cb3c27d60b1fc9cfe5a2567d7d2940c" ns2:_="">
    <xsd:import namespace="36824373-87f1-4dca-8db6-e05f6a4cf0b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24373-87f1-4dca-8db6-e05f6a4cf0b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FC80E5-24B4-49CB-8B24-19807E6B75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281721-AEB0-42CD-B22B-52466CEFB792}">
  <ds:schemaRefs>
    <ds:schemaRef ds:uri="http://schemas.microsoft.com/office/2006/metadata/properties"/>
    <ds:schemaRef ds:uri="http://schemas.microsoft.com/office/infopath/2007/PartnerControls"/>
    <ds:schemaRef ds:uri="36824373-87f1-4dca-8db6-e05f6a4cf0b7"/>
  </ds:schemaRefs>
</ds:datastoreItem>
</file>

<file path=customXml/itemProps3.xml><?xml version="1.0" encoding="utf-8"?>
<ds:datastoreItem xmlns:ds="http://schemas.openxmlformats.org/officeDocument/2006/customXml" ds:itemID="{8D70B9A2-E12E-486C-B840-8AD728919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24373-87f1-4dca-8db6-e05f6a4cf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47536</vt:lpwstr>
  </property>
  <property fmtid="{D5CDD505-2E9C-101B-9397-08002B2CF9AE}" pid="4" name="OptimizationTime">
    <vt:lpwstr>20221103_1636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</vt:lpstr>
      <vt:lpstr>PL</vt:lpstr>
      <vt:lpstr>CE</vt:lpstr>
      <vt:lpstr>CF</vt:lpstr>
      <vt:lpstr>BS!Print_Area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Danita Sirabowornkit</cp:lastModifiedBy>
  <cp:lastPrinted>2022-11-03T09:29:35Z</cp:lastPrinted>
  <dcterms:created xsi:type="dcterms:W3CDTF">1999-07-16T06:31:12Z</dcterms:created>
  <dcterms:modified xsi:type="dcterms:W3CDTF">2022-11-03T09:29:38Z</dcterms:modified>
</cp:coreProperties>
</file>