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ate1904="1" backupFile="1" codeName="ThisWorkbook"/>
  <mc:AlternateContent xmlns:mc="http://schemas.openxmlformats.org/markup-compatibility/2006">
    <mc:Choice Requires="x15">
      <x15ac:absPath xmlns:x15ac="http://schemas.microsoft.com/office/spreadsheetml/2010/11/ac" url="G:\L\L_S P V I\2022\Q1'2022\SPVI\New folder\"/>
    </mc:Choice>
  </mc:AlternateContent>
  <xr:revisionPtr revIDLastSave="0" documentId="8_{186D53EF-7BBA-4205-B5B0-BF776B883E94}" xr6:coauthVersionLast="46" xr6:coauthVersionMax="46" xr10:uidLastSave="{00000000-0000-0000-0000-000000000000}"/>
  <bookViews>
    <workbookView xWindow="-120" yWindow="-120" windowWidth="20730" windowHeight="11160" firstSheet="2" activeTab="2"/>
  </bookViews>
  <sheets>
    <sheet name="000000" sheetId="1" state="veryHidden" r:id="rId1"/>
    <sheet name="pldt" sheetId="2" state="veryHidden" r:id=""/>
    <sheet name="BS" sheetId="21" r:id="rId2"/>
    <sheet name="PL" sheetId="22" r:id="rId3"/>
    <sheet name="CE" sheetId="20" r:id="rId4"/>
    <sheet name="CF" sheetId="3" r:id="rId5"/>
    <sheet name="000" sheetId="4" state="veryHidden" r:id="rId6"/>
    <sheet name="BMV" sheetId="18" state="veryHidden" r:id=""/>
  </sheets>
  <definedNames>
    <definedName name="_xlnm.Print_Area" localSheetId="2">BS!$A$1:$G$63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3" l="1"/>
  <c r="E52" i="3"/>
  <c r="G18" i="22"/>
  <c r="E18" i="22"/>
  <c r="G12" i="22"/>
  <c r="G19" i="22"/>
  <c r="G21" i="22"/>
  <c r="E12" i="22"/>
  <c r="G39" i="21"/>
  <c r="G44" i="21"/>
  <c r="G14" i="21"/>
  <c r="E44" i="3"/>
  <c r="E39" i="21"/>
  <c r="E14" i="21"/>
  <c r="D15" i="20"/>
  <c r="E50" i="21"/>
  <c r="G50" i="3"/>
  <c r="E50" i="3"/>
  <c r="G44" i="3"/>
  <c r="G43" i="21"/>
  <c r="G21" i="21"/>
  <c r="E21" i="21"/>
  <c r="E22" i="21"/>
  <c r="E43" i="21"/>
  <c r="G51" i="21"/>
  <c r="G50" i="21"/>
  <c r="G54" i="21"/>
  <c r="G55" i="21"/>
  <c r="G53" i="21"/>
  <c r="L13" i="20"/>
  <c r="H11" i="20"/>
  <c r="F11" i="20"/>
  <c r="D11" i="20"/>
  <c r="L9" i="20"/>
  <c r="F15" i="20"/>
  <c r="E51" i="21"/>
  <c r="H15" i="20"/>
  <c r="E53" i="21"/>
  <c r="G22" i="21"/>
  <c r="G56" i="21"/>
  <c r="G57" i="21"/>
  <c r="E19" i="22"/>
  <c r="E21" i="22"/>
  <c r="E44" i="21"/>
  <c r="G23" i="22"/>
  <c r="G8" i="3"/>
  <c r="G20" i="3"/>
  <c r="G29" i="3"/>
  <c r="G31" i="3"/>
  <c r="G51" i="3"/>
  <c r="G53" i="3"/>
  <c r="J10" i="20"/>
  <c r="G27" i="22"/>
  <c r="G30" i="22"/>
  <c r="L10" i="20"/>
  <c r="L11" i="20"/>
  <c r="J11" i="20"/>
  <c r="E8" i="3"/>
  <c r="E20" i="3"/>
  <c r="E29" i="3"/>
  <c r="E31" i="3"/>
  <c r="E51" i="3"/>
  <c r="E53" i="3"/>
  <c r="E54" i="3"/>
  <c r="E23" i="22"/>
  <c r="E27" i="22"/>
  <c r="E30" i="22"/>
  <c r="J14" i="20"/>
  <c r="J15" i="20"/>
  <c r="E54" i="21"/>
  <c r="E55" i="21"/>
  <c r="E56" i="21"/>
  <c r="E57" i="21"/>
  <c r="L14" i="20"/>
  <c r="L15" i="20"/>
</calcChain>
</file>

<file path=xl/sharedStrings.xml><?xml version="1.0" encoding="utf-8"?>
<sst xmlns="http://schemas.openxmlformats.org/spreadsheetml/2006/main" count="176" uniqueCount="141">
  <si>
    <t>สินทรัพย์</t>
  </si>
  <si>
    <t>สินทรัพย์หมุนเวียน</t>
  </si>
  <si>
    <t>รวมสินทรัพย์หมุนเวียน</t>
  </si>
  <si>
    <t>รวมสินทรัพย์</t>
  </si>
  <si>
    <t>หมายเหตุประกอบงบการเงินเป็นส่วนหนึ่งของงบการเงินนี้</t>
  </si>
  <si>
    <t>หนี้สินหมุนเวียน</t>
  </si>
  <si>
    <t>รวมหนี้สินหมุนเวียน</t>
  </si>
  <si>
    <t>ส่วนของผู้ถือหุ้น</t>
  </si>
  <si>
    <t>รวมส่วนของผู้ถือหุ้น</t>
  </si>
  <si>
    <t>รวมหนี้สินและส่วนของผู้ถือหุ้น</t>
  </si>
  <si>
    <t>กรรมการ</t>
  </si>
  <si>
    <t>สินทรัพย์ไม่หมุนเวียน</t>
  </si>
  <si>
    <t>รวมสินทรัพย์ไม่หมุนเวียน</t>
  </si>
  <si>
    <t>งบแสดงการเปลี่ยนแปลงส่วนของผู้ถือหุ้น</t>
  </si>
  <si>
    <t>ยังไม่ได้จัดสรร</t>
  </si>
  <si>
    <t>ทุนเรือนหุ้น</t>
  </si>
  <si>
    <t>ชำระแล้ว</t>
  </si>
  <si>
    <t>ที่ออกและ</t>
  </si>
  <si>
    <t>เงินสดและรายการเทียบเท่าเงินสด</t>
  </si>
  <si>
    <t>สินทรัพย์หมุนเวียนอื่น</t>
  </si>
  <si>
    <t>หนี้สินและส่วนของผู้ถือหุ้น</t>
  </si>
  <si>
    <t>หนี้สินหมุนเวียนอื่น</t>
  </si>
  <si>
    <t>รายได้</t>
  </si>
  <si>
    <t>รวมรายได้</t>
  </si>
  <si>
    <t>ค่าใช้จ่าย</t>
  </si>
  <si>
    <t>รวมค่าใช้จ่าย</t>
  </si>
  <si>
    <t>รายได้อื่น</t>
  </si>
  <si>
    <t>ค่าใช้จ่ายในการบริหาร</t>
  </si>
  <si>
    <t>ค่าใช้จ่ายทางการเงิน</t>
  </si>
  <si>
    <t>งบแสดงฐานะการเงิน</t>
  </si>
  <si>
    <t>งบแสดงฐานะการเงิน (ต่อ)</t>
  </si>
  <si>
    <t>หนี้สินไม่หมุนเวียน</t>
  </si>
  <si>
    <t>สำรองผลประโยชน์ระยะยาวของพนักงาน</t>
  </si>
  <si>
    <t>รวมหนี้สินไม่หมุนเวียน</t>
  </si>
  <si>
    <t>รวมหนี้สิน</t>
  </si>
  <si>
    <t>หมายเหตุ</t>
  </si>
  <si>
    <t>ลูกหนี้การค้าและลูกหนี้อื่น</t>
  </si>
  <si>
    <t>สินค้าคงเหลือ</t>
  </si>
  <si>
    <t>อุปกรณ์</t>
  </si>
  <si>
    <t>เจ้าหนี้การค้าและเจ้าหนี้อื่น</t>
  </si>
  <si>
    <t>รายได้จากการขาย</t>
  </si>
  <si>
    <t>ต้นทุนขาย</t>
  </si>
  <si>
    <t>รวม</t>
  </si>
  <si>
    <t>สินทรัพย์ไม่หมุนเวียนอื่น</t>
  </si>
  <si>
    <t>งบกระแสเงินสด</t>
  </si>
  <si>
    <t>กระแสเงินสดจากกิจกรรมดำเนินงาน</t>
  </si>
  <si>
    <t xml:space="preserve">   ค่าเสื่อมราคาและค่าตัดจำหน่าย</t>
  </si>
  <si>
    <t>กำไรจากการดำเนินงานก่อนการเปลี่ยนแปลงใน</t>
  </si>
  <si>
    <t xml:space="preserve">   สินทรัพย์และหนี้สินดำเนินงาน</t>
  </si>
  <si>
    <t xml:space="preserve">   ลูกหนี้การค้าและลูกหนี้อื่น</t>
  </si>
  <si>
    <t xml:space="preserve">   สินทรัพย์หมุนเวียนอื่น</t>
  </si>
  <si>
    <t xml:space="preserve">   สินทรัพย์ไม่หมุนเวียนอื่น</t>
  </si>
  <si>
    <t xml:space="preserve">   เจ้าหนี้การค้าและเจ้าหนี้อื่น</t>
  </si>
  <si>
    <t xml:space="preserve">   หนี้สินหมุนเวียนอื่น</t>
  </si>
  <si>
    <t>จ่ายภาษีเงินได้</t>
  </si>
  <si>
    <t>งบกระแสเงินสด (ต่อ)</t>
  </si>
  <si>
    <t>กระแสเงินสดจากกิจกรรมลงทุน</t>
  </si>
  <si>
    <t>กระแสเงินสดจากกิจกรรมจัดหาเงิน</t>
  </si>
  <si>
    <t>รายได้จากการบริการ</t>
  </si>
  <si>
    <t>ต้นทุนบริการ</t>
  </si>
  <si>
    <t xml:space="preserve">   จากกิจกรรมดำเนินงาน:</t>
  </si>
  <si>
    <t>สินทรัพย์ดำเนินงาน(เพิ่มขึ้น)ลดลง:</t>
  </si>
  <si>
    <t>หนี้สินดำเนินงานเพิ่มขึ้น(ลดลง):</t>
  </si>
  <si>
    <t>กำไรสะสม</t>
  </si>
  <si>
    <t xml:space="preserve">   จัดสรรแล้ว - สำรองตามกฎหมาย</t>
  </si>
  <si>
    <t xml:space="preserve">   ยังไม่ได้จัดสรร</t>
  </si>
  <si>
    <t>ซื้ออุปกรณ์</t>
  </si>
  <si>
    <t>สินทรัพย์ไม่มีตัวตนเพิ่มขึ้น</t>
  </si>
  <si>
    <t>จำนวนหุ้นสามัญถัวเฉลี่ยถ่วงน้ำหนัก (หุ้น)</t>
  </si>
  <si>
    <t>งบกำไรขาดทุนเบ็ดเสร็จ</t>
  </si>
  <si>
    <t>กำไรขาดทุน</t>
  </si>
  <si>
    <t>สำรองตามกฎหมาย</t>
  </si>
  <si>
    <t>จัดสรรแล้ว -</t>
  </si>
  <si>
    <t xml:space="preserve">บริษัท เอส พี วี ไอ จำกัด (มหาชน) </t>
  </si>
  <si>
    <t>สินทรัพย์ภาษีเงินได้รอตัดบัญชี</t>
  </si>
  <si>
    <t xml:space="preserve">   ทุนจดทะเบียน</t>
  </si>
  <si>
    <t xml:space="preserve">       หุ้นสามัญ 400,000,000 หุ้น มูลค่าหุ้นละ 0.50 บาท</t>
  </si>
  <si>
    <t xml:space="preserve">   ทุนออกจำหน่ายและชำระเต็มมูลค่าแล้ว</t>
  </si>
  <si>
    <t>ส่วนเกินมูลค่าหุ้นสามัญ</t>
  </si>
  <si>
    <t>ส่วนเกิน</t>
  </si>
  <si>
    <t>มูลค่าหุ้นสามัญ</t>
  </si>
  <si>
    <t>เงินปันผลค้างจ่าย</t>
  </si>
  <si>
    <t>ข้อมูลกระแสเงินสดเปิดเผยเพิ่มเติม</t>
  </si>
  <si>
    <t>รายการที่ไม่เกี่ยวข้องกับเงินสด</t>
  </si>
  <si>
    <t>สินทรัพย์ไม่มีตัวตน</t>
  </si>
  <si>
    <t>(หน่วย: พันบาท)</t>
  </si>
  <si>
    <t>(ยังไม่ได้ตรวจสอบ แต่สอบทานแล้ว)</t>
  </si>
  <si>
    <t>(ยังไม่ได้ตรวจสอบ</t>
  </si>
  <si>
    <t>(ตรวจสอบแล้ว)</t>
  </si>
  <si>
    <t>แต่สอบทานแล้ว)</t>
  </si>
  <si>
    <t>(หน่วย: พันบาท ยกเว้นกำไรต่อหุ้นแสดงเป็นบาท)</t>
  </si>
  <si>
    <t>กำไรขาดทุนเบ็ดเสร็จอื่นสำหรับงวด</t>
  </si>
  <si>
    <t>กำไรขาดทุนเบ็ดเสร็จรวมสำหรับงวด</t>
  </si>
  <si>
    <t>เงินสดและรายการเทียบเท่าเงินสดต้นงวด</t>
  </si>
  <si>
    <t xml:space="preserve">เงินสดและรายการเทียบเท่าเงินสดปลายงวด  </t>
  </si>
  <si>
    <t xml:space="preserve">กำไรขาดทุนเบ็ดเสร็จรวมสำหรับงวด </t>
  </si>
  <si>
    <t>ภาษีเงินได้ค้างจ่าย</t>
  </si>
  <si>
    <t xml:space="preserve">   สำรองผลประโยชน์ระยะยาวของพนักงาน</t>
  </si>
  <si>
    <t>กำไรก่อนค่าใช้จ่ายภาษีเงินได้</t>
  </si>
  <si>
    <t>กำไรสำหรับงวด</t>
  </si>
  <si>
    <t>กำไรต่อหุ้นขั้นพื้นฐาน</t>
  </si>
  <si>
    <t>กำไร</t>
  </si>
  <si>
    <t>เงินสดสุทธิใช้ไปในกิจกรรมจัดหาเงิน</t>
  </si>
  <si>
    <t xml:space="preserve">   ค่าใช้จ่ายดอกเบี้ย</t>
  </si>
  <si>
    <t xml:space="preserve">   โอนสินค้าคงเหลือเป็นอุปกรณ์</t>
  </si>
  <si>
    <t>ค่าใช้จ่ายภาษีเงินได้</t>
  </si>
  <si>
    <t>กำไรก่อนภาษี</t>
  </si>
  <si>
    <t xml:space="preserve">รายการปรับกระทบกำไรก่อนภาษีเป็นเงินสดรับ(จ่าย) </t>
  </si>
  <si>
    <t>ค่าใช้จ่ายในการขายและจัดจำหน่าย</t>
  </si>
  <si>
    <t>สินทรัพย์สิทธิการใช้</t>
  </si>
  <si>
    <t>ส่วนของหนี้สินตามสัญญาเช่าที่ถึงกำหนดชำระภายในหนึ่งปี</t>
  </si>
  <si>
    <t>หนี้สินตามสัญญาเช่า - สุทธิที่ถึงกำหนดชำระภายในหนึ่งปี</t>
  </si>
  <si>
    <t xml:space="preserve">   การปรับลดสินค้าเป็นมูลค่าสุทธิที่จะได้รับ</t>
  </si>
  <si>
    <t>ยอดคงเหลือ ณ วันที่ 1 มกราคม 2564</t>
  </si>
  <si>
    <t xml:space="preserve">   การลดค่าเช่าตามสัญญาจากผู้ให้เช่า</t>
  </si>
  <si>
    <t>เงินกู้ยืมระยะสั้นจากสถาบันการเงินเพิ่มขึ้น</t>
  </si>
  <si>
    <t>ชำระคืนเงินกู้ยืมระยะสั้นจากสถาบันการเงิน</t>
  </si>
  <si>
    <t>จ่ายดอกเบี้ย</t>
  </si>
  <si>
    <t>ชำระคืนเงินต้นของหนี้สินตามสัญญาเช่า</t>
  </si>
  <si>
    <t>3, 5</t>
  </si>
  <si>
    <t>กำไรจากการดำเนินงาน</t>
  </si>
  <si>
    <t xml:space="preserve">   เจ้าหนี้จากการซื้ออุปกรณ์</t>
  </si>
  <si>
    <t>เงินสดรับจากการจำหน่ายอุปกรณ์</t>
  </si>
  <si>
    <t xml:space="preserve">   เจ้าหนี้จากการซื้อสินทรัพย์ไม่มีตัวตน</t>
  </si>
  <si>
    <t xml:space="preserve">   สินค้าคงเหลือ</t>
  </si>
  <si>
    <t>ณ วันที่ 31 มีนาคม 2565</t>
  </si>
  <si>
    <t>31 มีนาคม 2565</t>
  </si>
  <si>
    <t>สำหรับงวดสามเดือนสิ้นสุดวันที่ 31 มีนาคม 2565</t>
  </si>
  <si>
    <t>ยอดคงเหลือ ณ วันที่ 31 มีนาคม 2565</t>
  </si>
  <si>
    <t>31 ธันวาคม 2564</t>
  </si>
  <si>
    <t>ยอดคงเหลือ ณ วันที่ 31 มีนาคม 2564</t>
  </si>
  <si>
    <t>2565</t>
  </si>
  <si>
    <t xml:space="preserve">   การเพิ่มขึ้นของสินทรัพย์สิทธิการใช้และหนี้สินตามสัญญาเช่า</t>
  </si>
  <si>
    <t>3, 10</t>
  </si>
  <si>
    <t>เงินสดสุทธิจาก(ใช้ไป)กิจกรรมดำเนินงาน</t>
  </si>
  <si>
    <t>เงินสดจาก(ใช้ไป)กิจกรรมดำเนินงาน</t>
  </si>
  <si>
    <t>เงินสดสุทธิใช้ไปในกิจกรรมลงทุน</t>
  </si>
  <si>
    <t xml:space="preserve">   กำไรจากการเปลี่ยนแปลงสัญญาเช่า</t>
  </si>
  <si>
    <t xml:space="preserve">   โอนกลับค่าเผื่อผลขาดทุนด้านเครดิตที่คาดว่าจะเกิดขึ้น</t>
  </si>
  <si>
    <t xml:space="preserve">   กำไรจากการจำหน่ายอุปกรณ์</t>
  </si>
  <si>
    <t>เงินสดและรายการเทียบเท่าเงินสดเพิ่มขึ้น(ลดลง)สุทธิ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</si>
</sst>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187" formatCode="0.0%"/>
    <numFmt numFmtId="188" formatCode="dd\-mmm\-yy_)"/>
    <numFmt numFmtId="189" formatCode="0.00_)"/>
    <numFmt numFmtId="190" formatCode="#,##0.00\ &quot;F&quot;;\-#,##0.00\ &quot;F&quot;"/>
    <numFmt numFmtId="213" formatCode="#,##0_ ;[Red]\-#,##0\ "/>
  </numFmts>
  <fonts count="15">
    <font>
      <sz val="10"/>
      <name val="ApFont"/>
    </font>
    <font>
      <sz val="10"/>
      <name val="ApFont"/>
    </font>
    <font>
      <sz val="14"/>
      <name val="Angsana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7"/>
      <name val="Small Fonts"/>
      <family val="2"/>
    </font>
    <font>
      <b/>
      <i/>
      <sz val="16"/>
      <name val="Helv"/>
    </font>
    <font>
      <b/>
      <sz val="15"/>
      <name val="Angsana New"/>
      <family val="1"/>
    </font>
    <font>
      <sz val="15"/>
      <name val="Angsana New"/>
      <family val="1"/>
    </font>
    <font>
      <sz val="15"/>
      <color indexed="8"/>
      <name val="Angsana New"/>
      <family val="1"/>
    </font>
    <font>
      <u/>
      <sz val="15"/>
      <name val="Angsana New"/>
      <family val="1"/>
    </font>
    <font>
      <u/>
      <sz val="15"/>
      <color indexed="8"/>
      <name val="Angsana New"/>
      <family val="1"/>
    </font>
    <font>
      <i/>
      <sz val="15"/>
      <name val="Angsana New"/>
      <family val="1"/>
    </font>
    <font>
      <sz val="15"/>
      <color theme="1"/>
      <name val="Angsana New"/>
      <family val="1"/>
    </font>
    <font>
      <b/>
      <sz val="15"/>
      <color theme="1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4" fontId="1" fillId="0" borderId="0" applyFont="0" applyFill="0" applyBorder="0" applyAlignment="0" applyProtection="0"/>
    <xf numFmtId="190" fontId="2" fillId="0" borderId="0"/>
    <xf numFmtId="188" fontId="2" fillId="0" borderId="0"/>
    <xf numFmtId="187" fontId="2" fillId="0" borderId="0"/>
    <xf numFmtId="38" fontId="4" fillId="2" borderId="0" applyNumberFormat="0" applyBorder="0" applyAlignment="0" applyProtection="0"/>
    <xf numFmtId="10" fontId="4" fillId="3" borderId="1" applyNumberFormat="0" applyBorder="0" applyAlignment="0" applyProtection="0"/>
    <xf numFmtId="37" fontId="5" fillId="0" borderId="0"/>
    <xf numFmtId="189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10" fontId="3" fillId="0" borderId="0" applyFont="0" applyFill="0" applyBorder="0" applyAlignment="0" applyProtection="0"/>
    <xf numFmtId="1" fontId="3" fillId="0" borderId="2" applyNumberFormat="0" applyFill="0" applyAlignment="0" applyProtection="0">
      <alignment horizontal="center" vertical="center"/>
    </xf>
  </cellStyleXfs>
  <cellXfs count="105">
    <xf numFmtId="0" fontId="0" fillId="0" borderId="0" xfId="0"/>
    <xf numFmtId="41" fontId="9" fillId="0" borderId="0" xfId="0" applyNumberFormat="1" applyFont="1" applyFill="1" applyBorder="1" applyAlignment="1"/>
    <xf numFmtId="41" fontId="9" fillId="0" borderId="3" xfId="0" applyNumberFormat="1" applyFont="1" applyFill="1" applyBorder="1" applyAlignment="1"/>
    <xf numFmtId="41" fontId="9" fillId="0" borderId="0" xfId="0" applyNumberFormat="1" applyFont="1" applyFill="1" applyAlignment="1"/>
    <xf numFmtId="41" fontId="9" fillId="0" borderId="4" xfId="0" applyNumberFormat="1" applyFont="1" applyFill="1" applyBorder="1" applyAlignment="1"/>
    <xf numFmtId="41" fontId="9" fillId="0" borderId="5" xfId="0" applyNumberFormat="1" applyFont="1" applyFill="1" applyBorder="1" applyAlignment="1"/>
    <xf numFmtId="41" fontId="9" fillId="0" borderId="0" xfId="0" applyNumberFormat="1" applyFont="1" applyFill="1" applyBorder="1" applyAlignment="1">
      <alignment horizontal="right"/>
    </xf>
    <xf numFmtId="41" fontId="8" fillId="0" borderId="0" xfId="0" applyNumberFormat="1" applyFont="1" applyFill="1" applyBorder="1" applyAlignment="1"/>
    <xf numFmtId="41" fontId="8" fillId="0" borderId="4" xfId="0" applyNumberFormat="1" applyFont="1" applyFill="1" applyBorder="1" applyAlignment="1"/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centerContinuous"/>
    </xf>
    <xf numFmtId="41" fontId="9" fillId="0" borderId="0" xfId="0" applyNumberFormat="1" applyFont="1" applyFill="1" applyBorder="1" applyAlignment="1">
      <alignment horizontal="centerContinuous"/>
    </xf>
    <xf numFmtId="0" fontId="8" fillId="0" borderId="0" xfId="0" applyFont="1" applyFill="1" applyAlignment="1"/>
    <xf numFmtId="41" fontId="9" fillId="0" borderId="0" xfId="0" applyNumberFormat="1" applyFont="1" applyFill="1" applyAlignment="1">
      <alignment horizontal="right"/>
    </xf>
    <xf numFmtId="0" fontId="8" fillId="0" borderId="0" xfId="0" applyFont="1" applyFill="1" applyBorder="1" applyAlignment="1">
      <alignment horizontal="centerContinuous"/>
    </xf>
    <xf numFmtId="0" fontId="10" fillId="0" borderId="0" xfId="0" applyFont="1" applyFill="1" applyAlignment="1">
      <alignment horizontal="centerContinuous"/>
    </xf>
    <xf numFmtId="37" fontId="9" fillId="0" borderId="0" xfId="0" quotePrefix="1" applyNumberFormat="1" applyFont="1" applyFill="1" applyBorder="1" applyAlignment="1">
      <alignment horizontal="center"/>
    </xf>
    <xf numFmtId="37" fontId="11" fillId="0" borderId="0" xfId="0" quotePrefix="1" applyNumberFormat="1" applyFont="1" applyFill="1" applyBorder="1" applyAlignment="1">
      <alignment horizontal="center"/>
    </xf>
    <xf numFmtId="0" fontId="11" fillId="0" borderId="0" xfId="1" quotePrefix="1" applyNumberFormat="1" applyFont="1" applyFill="1" applyBorder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7" fillId="0" borderId="0" xfId="0" applyFont="1" applyFill="1" applyAlignment="1"/>
    <xf numFmtId="0" fontId="12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41" fontId="8" fillId="0" borderId="0" xfId="0" applyNumberFormat="1" applyFont="1" applyFill="1" applyAlignment="1"/>
    <xf numFmtId="0" fontId="8" fillId="0" borderId="0" xfId="0" quotePrefix="1" applyFont="1" applyFill="1" applyAlignment="1">
      <alignment horizontal="left"/>
    </xf>
    <xf numFmtId="0" fontId="8" fillId="0" borderId="0" xfId="0" applyFont="1" applyFill="1" applyAlignment="1">
      <alignment horizontal="center"/>
    </xf>
    <xf numFmtId="41" fontId="8" fillId="0" borderId="0" xfId="0" applyNumberFormat="1" applyFont="1" applyFill="1" applyBorder="1" applyAlignment="1">
      <alignment horizontal="centerContinuous"/>
    </xf>
    <xf numFmtId="41" fontId="9" fillId="0" borderId="0" xfId="0" applyNumberFormat="1" applyFont="1" applyFill="1" applyBorder="1" applyAlignment="1">
      <alignment horizontal="center"/>
    </xf>
    <xf numFmtId="213" fontId="9" fillId="0" borderId="0" xfId="0" applyNumberFormat="1" applyFont="1" applyFill="1" applyBorder="1" applyAlignment="1"/>
    <xf numFmtId="0" fontId="8" fillId="0" borderId="6" xfId="0" applyFont="1" applyFill="1" applyBorder="1" applyAlignment="1"/>
    <xf numFmtId="0" fontId="8" fillId="0" borderId="0" xfId="0" applyFont="1" applyFill="1" applyBorder="1" applyAlignment="1"/>
    <xf numFmtId="37" fontId="8" fillId="0" borderId="0" xfId="0" applyNumberFormat="1" applyFont="1" applyFill="1" applyBorder="1" applyAlignment="1">
      <alignment horizontal="centerContinuous"/>
    </xf>
    <xf numFmtId="37" fontId="8" fillId="0" borderId="0" xfId="0" applyNumberFormat="1" applyFont="1" applyFill="1" applyBorder="1" applyAlignment="1"/>
    <xf numFmtId="41" fontId="8" fillId="0" borderId="0" xfId="0" applyNumberFormat="1" applyFont="1" applyFill="1" applyAlignment="1">
      <alignment horizontal="center"/>
    </xf>
    <xf numFmtId="41" fontId="8" fillId="0" borderId="0" xfId="0" applyNumberFormat="1" applyFont="1" applyFill="1" applyBorder="1" applyAlignment="1">
      <alignment horizontal="center"/>
    </xf>
    <xf numFmtId="37" fontId="8" fillId="0" borderId="5" xfId="0" applyNumberFormat="1" applyFont="1" applyFill="1" applyBorder="1" applyAlignment="1"/>
    <xf numFmtId="40" fontId="7" fillId="0" borderId="0" xfId="0" applyNumberFormat="1" applyFont="1" applyFill="1" applyAlignment="1">
      <alignment horizontal="left"/>
    </xf>
    <xf numFmtId="40" fontId="7" fillId="0" borderId="0" xfId="0" applyNumberFormat="1" applyFont="1" applyFill="1" applyAlignment="1"/>
    <xf numFmtId="1" fontId="7" fillId="0" borderId="0" xfId="0" applyNumberFormat="1" applyFont="1" applyFill="1" applyAlignment="1"/>
    <xf numFmtId="40" fontId="8" fillId="0" borderId="0" xfId="0" applyNumberFormat="1" applyFont="1" applyFill="1" applyAlignment="1"/>
    <xf numFmtId="1" fontId="8" fillId="0" borderId="0" xfId="0" applyNumberFormat="1" applyFont="1" applyFill="1" applyAlignment="1"/>
    <xf numFmtId="41" fontId="8" fillId="0" borderId="0" xfId="1" applyNumberFormat="1" applyFont="1" applyFill="1" applyAlignment="1">
      <alignment horizontal="right"/>
    </xf>
    <xf numFmtId="41" fontId="8" fillId="0" borderId="0" xfId="1" applyNumberFormat="1" applyFont="1" applyFill="1" applyAlignment="1"/>
    <xf numFmtId="41" fontId="8" fillId="0" borderId="0" xfId="1" applyNumberFormat="1" applyFont="1" applyFill="1" applyBorder="1" applyAlignment="1">
      <alignment horizontal="right"/>
    </xf>
    <xf numFmtId="41" fontId="8" fillId="0" borderId="4" xfId="1" applyNumberFormat="1" applyFont="1" applyFill="1" applyBorder="1" applyAlignment="1"/>
    <xf numFmtId="41" fontId="8" fillId="0" borderId="3" xfId="1" applyNumberFormat="1" applyFont="1" applyFill="1" applyBorder="1" applyAlignment="1"/>
    <xf numFmtId="41" fontId="8" fillId="0" borderId="0" xfId="1" applyNumberFormat="1" applyFont="1" applyFill="1" applyAlignment="1">
      <alignment horizontal="center"/>
    </xf>
    <xf numFmtId="41" fontId="8" fillId="0" borderId="7" xfId="1" applyNumberFormat="1" applyFont="1" applyFill="1" applyBorder="1" applyAlignment="1"/>
    <xf numFmtId="41" fontId="13" fillId="0" borderId="0" xfId="0" applyNumberFormat="1" applyFont="1" applyFill="1" applyBorder="1" applyAlignment="1"/>
    <xf numFmtId="0" fontId="13" fillId="0" borderId="0" xfId="0" applyFont="1" applyFill="1" applyBorder="1" applyAlignment="1"/>
    <xf numFmtId="213" fontId="13" fillId="0" borderId="0" xfId="0" applyNumberFormat="1" applyFont="1" applyFill="1" applyBorder="1" applyAlignment="1"/>
    <xf numFmtId="41" fontId="8" fillId="0" borderId="0" xfId="0" applyNumberFormat="1" applyFont="1" applyBorder="1" applyAlignment="1"/>
    <xf numFmtId="41" fontId="8" fillId="0" borderId="0" xfId="0" applyNumberFormat="1" applyFont="1" applyAlignment="1"/>
    <xf numFmtId="37" fontId="12" fillId="0" borderId="0" xfId="0" applyNumberFormat="1" applyFont="1" applyFill="1" applyAlignment="1">
      <alignment horizontal="center"/>
    </xf>
    <xf numFmtId="38" fontId="8" fillId="0" borderId="0" xfId="0" applyNumberFormat="1" applyFont="1" applyFill="1" applyAlignment="1">
      <alignment horizontal="left"/>
    </xf>
    <xf numFmtId="38" fontId="7" fillId="0" borderId="0" xfId="0" applyNumberFormat="1" applyFont="1" applyFill="1" applyAlignment="1">
      <alignment horizontal="left"/>
    </xf>
    <xf numFmtId="0" fontId="8" fillId="0" borderId="0" xfId="0" applyFont="1" applyFill="1" applyAlignment="1">
      <alignment horizontal="right"/>
    </xf>
    <xf numFmtId="37" fontId="9" fillId="0" borderId="4" xfId="0" quotePrefix="1" applyNumberFormat="1" applyFont="1" applyFill="1" applyBorder="1" applyAlignment="1">
      <alignment horizontal="center"/>
    </xf>
    <xf numFmtId="37" fontId="9" fillId="0" borderId="0" xfId="0" applyNumberFormat="1" applyFont="1" applyFill="1" applyBorder="1" applyAlignment="1">
      <alignment horizontal="center"/>
    </xf>
    <xf numFmtId="41" fontId="8" fillId="0" borderId="5" xfId="0" applyNumberFormat="1" applyFont="1" applyBorder="1" applyAlignment="1"/>
    <xf numFmtId="41" fontId="8" fillId="0" borderId="4" xfId="0" applyNumberFormat="1" applyFont="1" applyBorder="1" applyAlignment="1"/>
    <xf numFmtId="41" fontId="8" fillId="0" borderId="8" xfId="0" applyNumberFormat="1" applyFont="1" applyFill="1" applyBorder="1" applyAlignment="1"/>
    <xf numFmtId="0" fontId="8" fillId="0" borderId="0" xfId="0" applyFont="1" applyAlignment="1"/>
    <xf numFmtId="0" fontId="8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Alignment="1"/>
    <xf numFmtId="0" fontId="12" fillId="0" borderId="0" xfId="0" applyFont="1" applyAlignment="1">
      <alignment horizontal="center"/>
    </xf>
    <xf numFmtId="0" fontId="8" fillId="0" borderId="0" xfId="0" applyFont="1" applyBorder="1" applyAlignment="1"/>
    <xf numFmtId="0" fontId="7" fillId="0" borderId="0" xfId="0" applyFont="1" applyBorder="1" applyAlignment="1"/>
    <xf numFmtId="41" fontId="8" fillId="0" borderId="0" xfId="0" applyNumberFormat="1" applyFont="1" applyBorder="1" applyAlignment="1">
      <alignment horizontal="right"/>
    </xf>
    <xf numFmtId="9" fontId="8" fillId="0" borderId="0" xfId="14" applyFont="1" applyAlignment="1"/>
    <xf numFmtId="37" fontId="8" fillId="0" borderId="0" xfId="0" applyNumberFormat="1" applyFont="1" applyFill="1" applyAlignment="1"/>
    <xf numFmtId="41" fontId="9" fillId="0" borderId="0" xfId="0" applyNumberFormat="1" applyFont="1" applyAlignment="1">
      <alignment horizontal="right"/>
    </xf>
    <xf numFmtId="41" fontId="8" fillId="0" borderId="4" xfId="0" applyNumberFormat="1" applyFont="1" applyFill="1" applyBorder="1" applyAlignment="1">
      <alignment horizontal="center"/>
    </xf>
    <xf numFmtId="49" fontId="14" fillId="0" borderId="0" xfId="0" applyNumberFormat="1" applyFont="1" applyFill="1" applyAlignment="1"/>
    <xf numFmtId="41" fontId="8" fillId="0" borderId="5" xfId="0" applyNumberFormat="1" applyFont="1" applyFill="1" applyBorder="1" applyAlignment="1">
      <alignment horizontal="center"/>
    </xf>
    <xf numFmtId="38" fontId="8" fillId="0" borderId="0" xfId="0" applyNumberFormat="1" applyFont="1" applyFill="1" applyBorder="1" applyAlignment="1"/>
    <xf numFmtId="39" fontId="8" fillId="0" borderId="5" xfId="0" applyNumberFormat="1" applyFont="1" applyBorder="1" applyAlignment="1"/>
    <xf numFmtId="41" fontId="8" fillId="0" borderId="0" xfId="0" applyNumberFormat="1" applyFont="1"/>
    <xf numFmtId="41" fontId="8" fillId="0" borderId="4" xfId="0" applyNumberFormat="1" applyFont="1" applyBorder="1"/>
    <xf numFmtId="41" fontId="8" fillId="0" borderId="3" xfId="0" applyNumberFormat="1" applyFont="1" applyBorder="1"/>
    <xf numFmtId="37" fontId="8" fillId="0" borderId="0" xfId="0" applyNumberFormat="1" applyFont="1"/>
    <xf numFmtId="41" fontId="9" fillId="0" borderId="0" xfId="0" applyNumberFormat="1" applyFont="1"/>
    <xf numFmtId="41" fontId="9" fillId="0" borderId="3" xfId="0" applyNumberFormat="1" applyFont="1" applyBorder="1"/>
    <xf numFmtId="41" fontId="9" fillId="0" borderId="4" xfId="0" applyNumberFormat="1" applyFont="1" applyBorder="1"/>
    <xf numFmtId="41" fontId="8" fillId="0" borderId="8" xfId="0" applyNumberFormat="1" applyFont="1" applyBorder="1"/>
    <xf numFmtId="41" fontId="8" fillId="0" borderId="4" xfId="0" applyNumberFormat="1" applyFont="1" applyBorder="1" applyAlignment="1">
      <alignment horizontal="center"/>
    </xf>
    <xf numFmtId="41" fontId="8" fillId="0" borderId="0" xfId="0" applyNumberFormat="1" applyFont="1" applyAlignment="1">
      <alignment horizontal="center"/>
    </xf>
    <xf numFmtId="41" fontId="8" fillId="0" borderId="5" xfId="0" applyNumberFormat="1" applyFont="1" applyBorder="1" applyAlignment="1">
      <alignment horizontal="center"/>
    </xf>
    <xf numFmtId="39" fontId="8" fillId="0" borderId="5" xfId="0" applyNumberFormat="1" applyFont="1" applyBorder="1"/>
    <xf numFmtId="37" fontId="8" fillId="0" borderId="5" xfId="0" applyNumberFormat="1" applyFont="1" applyBorder="1"/>
    <xf numFmtId="40" fontId="8" fillId="0" borderId="0" xfId="0" quotePrefix="1" applyNumberFormat="1" applyFont="1" applyFill="1" applyAlignment="1"/>
    <xf numFmtId="41" fontId="8" fillId="0" borderId="0" xfId="0" applyNumberFormat="1" applyFont="1" applyFill="1"/>
    <xf numFmtId="41" fontId="8" fillId="0" borderId="4" xfId="0" applyNumberFormat="1" applyFont="1" applyFill="1" applyBorder="1"/>
    <xf numFmtId="41" fontId="9" fillId="0" borderId="0" xfId="0" applyNumberFormat="1" applyFont="1" applyFill="1"/>
    <xf numFmtId="41" fontId="9" fillId="0" borderId="4" xfId="0" applyNumberFormat="1" applyFont="1" applyFill="1" applyBorder="1"/>
    <xf numFmtId="41" fontId="9" fillId="0" borderId="4" xfId="0" applyNumberFormat="1" applyFont="1" applyFill="1" applyBorder="1" applyAlignment="1">
      <alignment horizontal="right"/>
    </xf>
    <xf numFmtId="0" fontId="8" fillId="0" borderId="0" xfId="0" applyFont="1" applyFill="1"/>
    <xf numFmtId="41" fontId="8" fillId="0" borderId="0" xfId="1" applyNumberFormat="1" applyFont="1" applyFill="1"/>
    <xf numFmtId="0" fontId="7" fillId="0" borderId="0" xfId="0" applyFont="1" applyAlignment="1">
      <alignment horizontal="left"/>
    </xf>
    <xf numFmtId="0" fontId="8" fillId="0" borderId="4" xfId="0" applyFont="1" applyBorder="1" applyAlignment="1">
      <alignment horizontal="center"/>
    </xf>
  </cellXfs>
  <cellStyles count="17">
    <cellStyle name="Comma" xfId="1" builtinId="3"/>
    <cellStyle name="comma zerodec" xfId="2"/>
    <cellStyle name="Currency1" xfId="3"/>
    <cellStyle name="Dollar (zero dec)" xfId="4"/>
    <cellStyle name="Grey" xfId="5"/>
    <cellStyle name="Input [yellow]" xfId="6"/>
    <cellStyle name="no dec" xfId="7"/>
    <cellStyle name="Normal" xfId="0" builtinId="0"/>
    <cellStyle name="Normal - Style1" xfId="8"/>
    <cellStyle name="Normal 2" xfId="9"/>
    <cellStyle name="Normal 3" xfId="10"/>
    <cellStyle name="Normal 4" xfId="11"/>
    <cellStyle name="Normal 5" xfId="12"/>
    <cellStyle name="Normal 6" xfId="13"/>
    <cellStyle name="Percent" xfId="14" builtinId="5"/>
    <cellStyle name="Percent [2]" xfId="15"/>
    <cellStyle name="Quantity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showGridLines="0" tabSelected="1" view="pageBreakPreview" zoomScale="85" zoomScaleNormal="100" zoomScaleSheetLayoutView="85" workbookViewId="0">
      <selection activeCell="A8" sqref="A8"/>
    </sheetView>
  </sheetViews>
  <sheetFormatPr defaultColWidth="10.7109375" defaultRowHeight="21.95" customHeight="1"/>
  <cols>
    <col min="1" max="1" width="45.7109375" style="12" customWidth="1"/>
    <col min="2" max="2" width="1.7109375" style="12" customWidth="1"/>
    <col min="3" max="3" width="8.7109375" style="12" customWidth="1"/>
    <col min="4" max="4" width="1.5703125" style="32" customWidth="1"/>
    <col min="5" max="5" width="14.7109375" style="12" customWidth="1"/>
    <col min="6" max="6" width="1.42578125" style="30" customWidth="1"/>
    <col min="7" max="7" width="14.7109375" style="32" customWidth="1"/>
    <col min="8" max="8" width="0.85546875" style="32" customWidth="1"/>
    <col min="9" max="16384" width="10.7109375" style="12"/>
  </cols>
  <sheetData>
    <row r="1" spans="1:10" ht="21.95" customHeight="1">
      <c r="A1" s="9" t="s">
        <v>73</v>
      </c>
      <c r="B1" s="10"/>
      <c r="C1" s="10"/>
      <c r="D1" s="11"/>
      <c r="G1" s="11"/>
      <c r="H1" s="11"/>
    </row>
    <row r="2" spans="1:10" ht="21.95" customHeight="1">
      <c r="A2" s="9" t="s">
        <v>29</v>
      </c>
      <c r="B2" s="10"/>
      <c r="C2" s="10"/>
      <c r="D2" s="11"/>
      <c r="G2" s="11"/>
      <c r="H2" s="11"/>
    </row>
    <row r="3" spans="1:10" ht="21.95" customHeight="1">
      <c r="A3" s="9" t="s">
        <v>125</v>
      </c>
      <c r="B3" s="10"/>
      <c r="C3" s="10"/>
      <c r="D3" s="11"/>
      <c r="G3" s="11"/>
      <c r="H3" s="11"/>
    </row>
    <row r="4" spans="1:10" ht="21.95" customHeight="1">
      <c r="A4" s="9"/>
      <c r="B4" s="10"/>
      <c r="C4" s="10"/>
      <c r="D4" s="11"/>
      <c r="H4" s="6" t="s">
        <v>85</v>
      </c>
    </row>
    <row r="5" spans="1:10" ht="21.95" customHeight="1">
      <c r="B5" s="10"/>
      <c r="C5" s="15" t="s">
        <v>35</v>
      </c>
      <c r="D5" s="11"/>
      <c r="E5" s="57" t="s">
        <v>126</v>
      </c>
      <c r="F5" s="16"/>
      <c r="G5" s="57" t="s">
        <v>129</v>
      </c>
      <c r="H5" s="11"/>
    </row>
    <row r="6" spans="1:10" ht="21.95" customHeight="1">
      <c r="B6" s="10"/>
      <c r="C6" s="15"/>
      <c r="D6" s="11"/>
      <c r="E6" s="58" t="s">
        <v>87</v>
      </c>
      <c r="F6" s="58"/>
      <c r="G6" s="58" t="s">
        <v>88</v>
      </c>
      <c r="H6" s="11"/>
    </row>
    <row r="7" spans="1:10" ht="21.95" customHeight="1">
      <c r="B7" s="10"/>
      <c r="C7" s="15"/>
      <c r="D7" s="11"/>
      <c r="E7" s="58" t="s">
        <v>89</v>
      </c>
      <c r="F7" s="58"/>
      <c r="G7" s="58"/>
      <c r="H7" s="11"/>
    </row>
    <row r="8" spans="1:10" ht="21.95" customHeight="1">
      <c r="A8" s="20" t="s">
        <v>0</v>
      </c>
      <c r="D8" s="1"/>
      <c r="G8" s="1"/>
      <c r="H8" s="1"/>
    </row>
    <row r="9" spans="1:10" ht="21.95" customHeight="1">
      <c r="A9" s="20" t="s">
        <v>1</v>
      </c>
      <c r="D9" s="1"/>
      <c r="G9" s="1"/>
      <c r="H9" s="1"/>
    </row>
    <row r="10" spans="1:10" ht="21.95" customHeight="1">
      <c r="A10" s="12" t="s">
        <v>18</v>
      </c>
      <c r="C10" s="21">
        <v>4</v>
      </c>
      <c r="D10" s="21"/>
      <c r="E10" s="86">
        <v>54399</v>
      </c>
      <c r="F10" s="1"/>
      <c r="G10" s="86">
        <v>99443</v>
      </c>
      <c r="H10" s="1"/>
      <c r="J10" s="23"/>
    </row>
    <row r="11" spans="1:10" ht="21.95" customHeight="1">
      <c r="A11" s="22" t="s">
        <v>36</v>
      </c>
      <c r="C11" s="21" t="s">
        <v>119</v>
      </c>
      <c r="D11" s="21"/>
      <c r="E11" s="86">
        <v>106612</v>
      </c>
      <c r="F11" s="7"/>
      <c r="G11" s="82">
        <v>76546</v>
      </c>
      <c r="H11" s="7"/>
      <c r="J11" s="23"/>
    </row>
    <row r="12" spans="1:10" ht="21.95" customHeight="1">
      <c r="A12" s="22" t="s">
        <v>37</v>
      </c>
      <c r="C12" s="21">
        <v>6</v>
      </c>
      <c r="D12" s="21"/>
      <c r="E12" s="86">
        <v>366943</v>
      </c>
      <c r="F12" s="1"/>
      <c r="G12" s="86">
        <v>324716</v>
      </c>
      <c r="H12" s="1"/>
      <c r="I12" s="23"/>
      <c r="J12" s="23"/>
    </row>
    <row r="13" spans="1:10" ht="21.95" customHeight="1">
      <c r="A13" s="12" t="s">
        <v>19</v>
      </c>
      <c r="C13" s="21">
        <v>7</v>
      </c>
      <c r="D13" s="21"/>
      <c r="E13" s="82">
        <v>12494</v>
      </c>
      <c r="F13" s="1"/>
      <c r="G13" s="88">
        <v>10760</v>
      </c>
      <c r="H13" s="1"/>
      <c r="J13" s="23"/>
    </row>
    <row r="14" spans="1:10" ht="21.95" customHeight="1">
      <c r="A14" s="20" t="s">
        <v>2</v>
      </c>
      <c r="C14" s="21"/>
      <c r="D14" s="12"/>
      <c r="E14" s="87">
        <f>SUM(E10:E13)</f>
        <v>540448</v>
      </c>
      <c r="F14" s="1"/>
      <c r="G14" s="87">
        <f>SUM(G10:G13)</f>
        <v>511465</v>
      </c>
      <c r="H14" s="1"/>
      <c r="J14" s="23"/>
    </row>
    <row r="15" spans="1:10" ht="21.95" customHeight="1">
      <c r="A15" s="20" t="s">
        <v>11</v>
      </c>
      <c r="C15" s="21"/>
      <c r="D15" s="12"/>
      <c r="E15" s="86"/>
      <c r="F15" s="1"/>
      <c r="G15" s="86"/>
      <c r="H15" s="1"/>
      <c r="J15" s="23"/>
    </row>
    <row r="16" spans="1:10" ht="21.95" customHeight="1">
      <c r="A16" s="24" t="s">
        <v>38</v>
      </c>
      <c r="C16" s="21">
        <v>8</v>
      </c>
      <c r="D16" s="21"/>
      <c r="E16" s="86">
        <v>79372</v>
      </c>
      <c r="F16" s="1"/>
      <c r="G16" s="86">
        <v>74277</v>
      </c>
      <c r="H16" s="1"/>
      <c r="J16" s="23"/>
    </row>
    <row r="17" spans="1:10" ht="21.95" customHeight="1">
      <c r="A17" s="24" t="s">
        <v>109</v>
      </c>
      <c r="C17" s="21">
        <v>9</v>
      </c>
      <c r="D17" s="21"/>
      <c r="E17" s="86">
        <v>137823</v>
      </c>
      <c r="F17" s="1"/>
      <c r="G17" s="86">
        <v>145592</v>
      </c>
      <c r="H17" s="1"/>
      <c r="J17" s="23"/>
    </row>
    <row r="18" spans="1:10" ht="21.95" customHeight="1">
      <c r="A18" s="22" t="s">
        <v>84</v>
      </c>
      <c r="C18" s="21"/>
      <c r="D18" s="21"/>
      <c r="E18" s="86">
        <v>26151</v>
      </c>
      <c r="F18" s="1"/>
      <c r="G18" s="86">
        <v>22143</v>
      </c>
      <c r="H18" s="1"/>
      <c r="J18" s="23"/>
    </row>
    <row r="19" spans="1:10" ht="21.95" customHeight="1">
      <c r="A19" s="22" t="s">
        <v>43</v>
      </c>
      <c r="C19" s="21"/>
      <c r="D19" s="21"/>
      <c r="E19" s="98">
        <v>29540</v>
      </c>
      <c r="F19" s="1"/>
      <c r="G19" s="86">
        <v>24412</v>
      </c>
      <c r="H19" s="1"/>
      <c r="J19" s="23"/>
    </row>
    <row r="20" spans="1:10" ht="21.95" customHeight="1">
      <c r="A20" s="22" t="s">
        <v>74</v>
      </c>
      <c r="C20" s="21"/>
      <c r="D20" s="21"/>
      <c r="E20" s="99">
        <v>14290</v>
      </c>
      <c r="F20" s="1"/>
      <c r="G20" s="88">
        <v>13895</v>
      </c>
      <c r="H20" s="1"/>
      <c r="J20" s="23"/>
    </row>
    <row r="21" spans="1:10" ht="21.95" customHeight="1">
      <c r="A21" s="9" t="s">
        <v>12</v>
      </c>
      <c r="C21" s="25"/>
      <c r="D21" s="1"/>
      <c r="E21" s="4">
        <f>SUM(E16:E20)</f>
        <v>287176</v>
      </c>
      <c r="F21" s="1"/>
      <c r="G21" s="4">
        <f>SUM(G16:G20)</f>
        <v>280319</v>
      </c>
      <c r="H21" s="1"/>
      <c r="J21" s="23"/>
    </row>
    <row r="22" spans="1:10" ht="21.95" customHeight="1" thickBot="1">
      <c r="A22" s="20" t="s">
        <v>3</v>
      </c>
      <c r="C22" s="25"/>
      <c r="D22" s="1"/>
      <c r="E22" s="5">
        <f>SUM(E14,E21)</f>
        <v>827624</v>
      </c>
      <c r="F22" s="1"/>
      <c r="G22" s="5">
        <f>SUM(G14,G21)</f>
        <v>791784</v>
      </c>
      <c r="H22" s="1"/>
      <c r="J22" s="23"/>
    </row>
    <row r="23" spans="1:10" ht="21.95" customHeight="1" thickTop="1">
      <c r="C23" s="25"/>
      <c r="D23" s="1"/>
      <c r="G23" s="1"/>
      <c r="H23" s="1"/>
      <c r="J23" s="23"/>
    </row>
    <row r="24" spans="1:10" ht="21.95" customHeight="1">
      <c r="A24" s="12" t="s">
        <v>4</v>
      </c>
      <c r="C24" s="25"/>
      <c r="D24" s="1"/>
      <c r="G24" s="1"/>
      <c r="H24" s="1"/>
      <c r="J24" s="23"/>
    </row>
    <row r="25" spans="1:10" ht="21.95" customHeight="1">
      <c r="A25" s="9" t="s">
        <v>73</v>
      </c>
      <c r="B25" s="10"/>
      <c r="C25" s="10"/>
      <c r="D25" s="11"/>
      <c r="G25" s="11"/>
      <c r="H25" s="11"/>
      <c r="J25" s="23"/>
    </row>
    <row r="26" spans="1:10" ht="21.95" customHeight="1">
      <c r="A26" s="9" t="s">
        <v>30</v>
      </c>
      <c r="B26" s="10"/>
      <c r="C26" s="10"/>
      <c r="D26" s="26"/>
      <c r="G26" s="26"/>
      <c r="H26" s="26"/>
      <c r="J26" s="23"/>
    </row>
    <row r="27" spans="1:10" ht="21.95" customHeight="1">
      <c r="A27" s="9" t="s">
        <v>125</v>
      </c>
      <c r="B27" s="10"/>
      <c r="C27" s="10"/>
      <c r="D27" s="11"/>
      <c r="G27" s="11"/>
      <c r="H27" s="11"/>
    </row>
    <row r="28" spans="1:10" ht="21" customHeight="1">
      <c r="A28" s="9"/>
      <c r="B28" s="10"/>
      <c r="C28" s="10"/>
      <c r="D28" s="11"/>
      <c r="H28" s="6" t="s">
        <v>85</v>
      </c>
      <c r="J28" s="23"/>
    </row>
    <row r="29" spans="1:10" ht="21" customHeight="1">
      <c r="B29" s="10"/>
      <c r="C29" s="15" t="s">
        <v>35</v>
      </c>
      <c r="D29" s="11"/>
      <c r="E29" s="57" t="s">
        <v>126</v>
      </c>
      <c r="F29" s="16"/>
      <c r="G29" s="57" t="s">
        <v>129</v>
      </c>
      <c r="H29" s="11"/>
      <c r="J29" s="23"/>
    </row>
    <row r="30" spans="1:10" ht="20.100000000000001" customHeight="1">
      <c r="B30" s="10"/>
      <c r="C30" s="15"/>
      <c r="D30" s="11"/>
      <c r="E30" s="58" t="s">
        <v>87</v>
      </c>
      <c r="F30" s="58"/>
      <c r="G30" s="58" t="s">
        <v>88</v>
      </c>
      <c r="H30" s="11"/>
      <c r="J30" s="23"/>
    </row>
    <row r="31" spans="1:10" ht="20.100000000000001" customHeight="1">
      <c r="B31" s="10"/>
      <c r="C31" s="15"/>
      <c r="D31" s="11"/>
      <c r="E31" s="58" t="s">
        <v>89</v>
      </c>
      <c r="F31" s="58"/>
      <c r="G31" s="58"/>
      <c r="H31" s="11"/>
      <c r="J31" s="23"/>
    </row>
    <row r="32" spans="1:10" ht="21.95" customHeight="1">
      <c r="A32" s="9" t="s">
        <v>20</v>
      </c>
      <c r="D32" s="27"/>
      <c r="G32" s="27"/>
      <c r="H32" s="27"/>
      <c r="J32" s="23"/>
    </row>
    <row r="33" spans="1:10" ht="21.95" customHeight="1">
      <c r="A33" s="20" t="s">
        <v>5</v>
      </c>
      <c r="C33" s="21"/>
      <c r="D33" s="1"/>
      <c r="G33" s="1"/>
      <c r="H33" s="1"/>
      <c r="J33" s="23"/>
    </row>
    <row r="34" spans="1:10" ht="21.95" customHeight="1">
      <c r="A34" s="12" t="s">
        <v>39</v>
      </c>
      <c r="C34" s="53" t="s">
        <v>133</v>
      </c>
      <c r="D34" s="21"/>
      <c r="E34" s="13">
        <v>126226</v>
      </c>
      <c r="G34" s="76">
        <v>116632</v>
      </c>
      <c r="H34" s="30"/>
      <c r="J34" s="23"/>
    </row>
    <row r="35" spans="1:10" ht="21.95" customHeight="1">
      <c r="A35" s="12" t="s">
        <v>81</v>
      </c>
      <c r="C35" s="53"/>
      <c r="D35" s="21"/>
      <c r="E35" s="13">
        <v>80</v>
      </c>
      <c r="G35" s="76">
        <v>80</v>
      </c>
      <c r="H35" s="30"/>
      <c r="J35" s="23"/>
    </row>
    <row r="36" spans="1:10" ht="21.95" customHeight="1">
      <c r="A36" s="12" t="s">
        <v>110</v>
      </c>
      <c r="C36" s="53"/>
      <c r="D36" s="21"/>
      <c r="E36" s="13">
        <v>52862</v>
      </c>
      <c r="G36" s="76">
        <v>50784</v>
      </c>
      <c r="H36" s="30"/>
      <c r="J36" s="23"/>
    </row>
    <row r="37" spans="1:10" ht="21.95" customHeight="1">
      <c r="A37" s="22" t="s">
        <v>96</v>
      </c>
      <c r="C37" s="53"/>
      <c r="D37" s="21"/>
      <c r="E37" s="13">
        <v>17878</v>
      </c>
      <c r="G37" s="76">
        <v>13104</v>
      </c>
      <c r="H37" s="30"/>
      <c r="J37" s="23"/>
    </row>
    <row r="38" spans="1:10" ht="21.95" customHeight="1">
      <c r="A38" s="12" t="s">
        <v>21</v>
      </c>
      <c r="C38" s="53"/>
      <c r="D38" s="21"/>
      <c r="E38" s="100">
        <v>1520</v>
      </c>
      <c r="G38" s="83">
        <v>1956</v>
      </c>
      <c r="H38" s="30"/>
      <c r="J38" s="23"/>
    </row>
    <row r="39" spans="1:10" ht="21.95" customHeight="1">
      <c r="A39" s="20" t="s">
        <v>6</v>
      </c>
      <c r="C39" s="53"/>
      <c r="D39" s="21"/>
      <c r="E39" s="99">
        <f>SUM(E34:E38)</f>
        <v>198566</v>
      </c>
      <c r="G39" s="88">
        <f>SUM(G34:G38)</f>
        <v>182556</v>
      </c>
      <c r="H39" s="30"/>
      <c r="J39" s="23"/>
    </row>
    <row r="40" spans="1:10" ht="21.95" customHeight="1">
      <c r="A40" s="20" t="s">
        <v>31</v>
      </c>
      <c r="C40" s="53"/>
      <c r="D40" s="21"/>
      <c r="E40" s="98"/>
      <c r="G40" s="86"/>
      <c r="H40" s="30"/>
      <c r="J40" s="23"/>
    </row>
    <row r="41" spans="1:10" ht="21.95" customHeight="1">
      <c r="A41" s="12" t="s">
        <v>111</v>
      </c>
      <c r="C41" s="53"/>
      <c r="D41" s="21"/>
      <c r="E41" s="98">
        <v>89172</v>
      </c>
      <c r="G41" s="86">
        <v>97591</v>
      </c>
      <c r="H41" s="30"/>
      <c r="J41" s="23"/>
    </row>
    <row r="42" spans="1:10" ht="21.95" customHeight="1">
      <c r="A42" s="12" t="s">
        <v>32</v>
      </c>
      <c r="C42" s="53"/>
      <c r="D42" s="21"/>
      <c r="E42" s="99">
        <v>20134</v>
      </c>
      <c r="G42" s="88">
        <v>19584</v>
      </c>
      <c r="H42" s="30"/>
      <c r="J42" s="23"/>
    </row>
    <row r="43" spans="1:10" ht="21.95" customHeight="1">
      <c r="A43" s="20" t="s">
        <v>33</v>
      </c>
      <c r="C43" s="53"/>
      <c r="D43" s="25"/>
      <c r="E43" s="4">
        <f>SUM(E41:E42)</f>
        <v>109306</v>
      </c>
      <c r="F43" s="1"/>
      <c r="G43" s="4">
        <f>SUM(G41:G42)</f>
        <v>117175</v>
      </c>
      <c r="H43" s="1"/>
      <c r="J43" s="23"/>
    </row>
    <row r="44" spans="1:10" ht="21.95" customHeight="1">
      <c r="A44" s="20" t="s">
        <v>34</v>
      </c>
      <c r="C44" s="53"/>
      <c r="D44" s="25"/>
      <c r="E44" s="4">
        <f>SUM(E39+E43)</f>
        <v>307872</v>
      </c>
      <c r="F44" s="1"/>
      <c r="G44" s="4">
        <f>SUM(G39+G43)</f>
        <v>299731</v>
      </c>
      <c r="H44" s="1"/>
      <c r="J44" s="23"/>
    </row>
    <row r="45" spans="1:10" ht="21.95" customHeight="1">
      <c r="A45" s="20" t="s">
        <v>7</v>
      </c>
      <c r="C45" s="53"/>
      <c r="D45" s="53"/>
      <c r="E45" s="1"/>
      <c r="F45" s="53"/>
      <c r="G45" s="75"/>
      <c r="H45" s="53"/>
      <c r="J45" s="23"/>
    </row>
    <row r="46" spans="1:10" ht="21.95" customHeight="1">
      <c r="A46" s="12" t="s">
        <v>15</v>
      </c>
      <c r="C46" s="53"/>
      <c r="D46" s="53"/>
      <c r="E46" s="1"/>
      <c r="F46" s="53"/>
      <c r="G46" s="75"/>
      <c r="H46" s="53"/>
      <c r="J46" s="23"/>
    </row>
    <row r="47" spans="1:10" ht="20.100000000000001" customHeight="1">
      <c r="A47" s="24" t="s">
        <v>75</v>
      </c>
      <c r="C47" s="53"/>
      <c r="D47" s="53"/>
      <c r="E47" s="1"/>
      <c r="F47" s="32"/>
      <c r="J47" s="23"/>
    </row>
    <row r="48" spans="1:10" ht="21.95" customHeight="1" thickBot="1">
      <c r="A48" s="22" t="s">
        <v>76</v>
      </c>
      <c r="C48" s="53"/>
      <c r="D48" s="53"/>
      <c r="E48" s="5">
        <v>200000</v>
      </c>
      <c r="F48" s="53"/>
      <c r="G48" s="5">
        <v>200000</v>
      </c>
      <c r="H48" s="53"/>
      <c r="J48" s="23"/>
    </row>
    <row r="49" spans="1:11" ht="21.95" customHeight="1" thickTop="1">
      <c r="A49" s="24" t="s">
        <v>77</v>
      </c>
      <c r="C49" s="25"/>
      <c r="D49" s="1"/>
      <c r="E49" s="3"/>
      <c r="F49" s="53"/>
      <c r="G49" s="75"/>
      <c r="H49" s="1"/>
      <c r="J49" s="23"/>
    </row>
    <row r="50" spans="1:11" ht="21.95" customHeight="1">
      <c r="A50" s="22" t="s">
        <v>76</v>
      </c>
      <c r="C50" s="25"/>
      <c r="D50" s="1"/>
      <c r="E50" s="1">
        <f>CE!D15</f>
        <v>200000</v>
      </c>
      <c r="F50" s="53"/>
      <c r="G50" s="23">
        <f>CE!D13</f>
        <v>200000</v>
      </c>
      <c r="H50" s="1"/>
      <c r="J50" s="23"/>
      <c r="K50" s="1"/>
    </row>
    <row r="51" spans="1:11" ht="21.95" customHeight="1">
      <c r="A51" s="22" t="s">
        <v>78</v>
      </c>
      <c r="C51" s="25"/>
      <c r="D51" s="1"/>
      <c r="E51" s="1">
        <f>CE!F15</f>
        <v>39810</v>
      </c>
      <c r="F51" s="53"/>
      <c r="G51" s="23">
        <f>CE!F13</f>
        <v>39810</v>
      </c>
      <c r="H51" s="1"/>
      <c r="J51" s="23"/>
    </row>
    <row r="52" spans="1:11" ht="21.95" customHeight="1">
      <c r="A52" s="24" t="s">
        <v>63</v>
      </c>
      <c r="C52" s="25"/>
      <c r="D52" s="1"/>
      <c r="E52" s="1"/>
      <c r="F52" s="53"/>
      <c r="G52" s="23"/>
      <c r="H52" s="1"/>
      <c r="J52" s="23"/>
    </row>
    <row r="53" spans="1:11" ht="21.95" customHeight="1">
      <c r="A53" s="22" t="s">
        <v>64</v>
      </c>
      <c r="C53" s="21"/>
      <c r="D53" s="1"/>
      <c r="E53" s="1">
        <f>CE!H15</f>
        <v>20000</v>
      </c>
      <c r="F53" s="53"/>
      <c r="G53" s="23">
        <f>CE!H13</f>
        <v>20000</v>
      </c>
      <c r="H53" s="1"/>
      <c r="J53" s="23"/>
    </row>
    <row r="54" spans="1:11" ht="21.95" customHeight="1">
      <c r="A54" s="22" t="s">
        <v>65</v>
      </c>
      <c r="C54" s="25"/>
      <c r="D54" s="1"/>
      <c r="E54" s="1">
        <f>CE!J15</f>
        <v>259942</v>
      </c>
      <c r="F54" s="53"/>
      <c r="G54" s="8">
        <f>CE!J13</f>
        <v>232243</v>
      </c>
      <c r="H54" s="1"/>
      <c r="J54" s="23"/>
    </row>
    <row r="55" spans="1:11" ht="21.95" customHeight="1">
      <c r="A55" s="9" t="s">
        <v>8</v>
      </c>
      <c r="C55" s="25"/>
      <c r="D55" s="1"/>
      <c r="E55" s="2">
        <f>SUM(E50:E54)</f>
        <v>519752</v>
      </c>
      <c r="G55" s="2">
        <f>SUM(G50:G54)</f>
        <v>492053</v>
      </c>
      <c r="H55" s="1"/>
      <c r="J55" s="23"/>
    </row>
    <row r="56" spans="1:11" ht="21.95" customHeight="1" thickBot="1">
      <c r="A56" s="9" t="s">
        <v>9</v>
      </c>
      <c r="C56" s="25"/>
      <c r="D56" s="1"/>
      <c r="E56" s="5">
        <f>SUM(E44+E55)</f>
        <v>827624</v>
      </c>
      <c r="G56" s="5">
        <f>SUM(G44+G55)</f>
        <v>791784</v>
      </c>
      <c r="H56" s="1"/>
      <c r="J56" s="23"/>
    </row>
    <row r="57" spans="1:11" ht="12" customHeight="1" thickTop="1">
      <c r="C57" s="25"/>
      <c r="D57" s="28"/>
      <c r="E57" s="48">
        <f>SUM(E56-E22)</f>
        <v>0</v>
      </c>
      <c r="F57" s="49"/>
      <c r="G57" s="48">
        <f>SUM(G56-G22)</f>
        <v>0</v>
      </c>
      <c r="H57" s="50"/>
    </row>
    <row r="58" spans="1:11" ht="21.2" customHeight="1">
      <c r="A58" s="12" t="s">
        <v>4</v>
      </c>
      <c r="C58" s="25"/>
      <c r="D58" s="1"/>
      <c r="G58" s="1"/>
      <c r="H58" s="1"/>
    </row>
    <row r="59" spans="1:11" ht="9.9499999999999993" customHeight="1">
      <c r="C59" s="25"/>
      <c r="D59" s="1"/>
      <c r="G59" s="1"/>
      <c r="H59" s="1"/>
    </row>
    <row r="60" spans="1:11" ht="9.9499999999999993" customHeight="1">
      <c r="A60" s="29"/>
      <c r="B60" s="22"/>
      <c r="D60" s="1"/>
      <c r="G60" s="1"/>
      <c r="H60" s="1"/>
    </row>
    <row r="61" spans="1:11" ht="9.9499999999999993" customHeight="1">
      <c r="A61" s="30"/>
      <c r="B61" s="22"/>
      <c r="D61" s="1"/>
      <c r="G61" s="1"/>
      <c r="H61" s="1"/>
    </row>
    <row r="62" spans="1:11" s="30" customFormat="1" ht="21.95" customHeight="1">
      <c r="B62" s="22" t="s">
        <v>10</v>
      </c>
      <c r="D62" s="1"/>
      <c r="G62" s="1"/>
      <c r="H62" s="1"/>
    </row>
    <row r="63" spans="1:11" ht="9.9499999999999993" customHeight="1">
      <c r="A63" s="29"/>
      <c r="D63" s="1"/>
      <c r="G63" s="1"/>
      <c r="H63" s="1"/>
    </row>
  </sheetData>
  <printOptions horizontalCentered="1" gridLinesSet="0"/>
  <pageMargins left="0.94488188976377963" right="0.51181102362204722" top="0.59055118110236227" bottom="0" header="0.51181102362204722" footer="0.51181102362204722"/>
  <pageSetup paperSize="9" fitToHeight="0" orientation="portrait" r:id="rId1"/>
  <headerFooter alignWithMargins="0"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showGridLines="0" view="pageBreakPreview" topLeftCell="A19" zoomScale="85" zoomScaleNormal="100" zoomScaleSheetLayoutView="85" workbookViewId="0">
      <selection activeCell="A25" sqref="A25"/>
    </sheetView>
  </sheetViews>
  <sheetFormatPr defaultColWidth="10.7109375" defaultRowHeight="23.1" customHeight="1"/>
  <cols>
    <col min="1" max="1" width="46.42578125" style="12" customWidth="1"/>
    <col min="2" max="2" width="1.7109375" style="12" customWidth="1"/>
    <col min="3" max="3" width="7.7109375" style="12" customWidth="1"/>
    <col min="4" max="4" width="1.7109375" style="32" customWidth="1"/>
    <col min="5" max="5" width="14.7109375" style="32" customWidth="1"/>
    <col min="6" max="6" width="1.7109375" style="32" customWidth="1"/>
    <col min="7" max="7" width="14.7109375" style="32" customWidth="1"/>
    <col min="8" max="8" width="1.5703125" style="25" customWidth="1"/>
    <col min="9" max="9" width="1.7109375" style="12" customWidth="1"/>
    <col min="10" max="16384" width="10.7109375" style="12"/>
  </cols>
  <sheetData>
    <row r="1" spans="1:8" ht="23.1" customHeight="1">
      <c r="H1" s="56" t="s">
        <v>86</v>
      </c>
    </row>
    <row r="2" spans="1:8" ht="23.1" customHeight="1">
      <c r="A2" s="9" t="s">
        <v>73</v>
      </c>
      <c r="B2" s="10"/>
      <c r="C2" s="10"/>
      <c r="D2" s="31"/>
      <c r="E2" s="31"/>
      <c r="F2" s="31"/>
      <c r="G2" s="31"/>
      <c r="H2" s="10"/>
    </row>
    <row r="3" spans="1:8" ht="23.1" customHeight="1">
      <c r="A3" s="9" t="s">
        <v>69</v>
      </c>
      <c r="B3" s="10"/>
      <c r="C3" s="10"/>
      <c r="D3" s="31"/>
      <c r="E3" s="31"/>
      <c r="F3" s="31"/>
      <c r="G3" s="31"/>
      <c r="H3" s="10"/>
    </row>
    <row r="4" spans="1:8" ht="23.1" customHeight="1">
      <c r="A4" s="9" t="s">
        <v>127</v>
      </c>
      <c r="B4" s="10"/>
      <c r="C4" s="10"/>
      <c r="D4" s="11"/>
      <c r="E4" s="11"/>
      <c r="F4" s="11"/>
    </row>
    <row r="5" spans="1:8" ht="23.1" customHeight="1">
      <c r="A5" s="9"/>
      <c r="B5" s="10"/>
      <c r="C5" s="10"/>
      <c r="D5" s="11"/>
      <c r="E5" s="27"/>
      <c r="F5" s="11"/>
      <c r="G5" s="11"/>
      <c r="H5" s="13" t="s">
        <v>90</v>
      </c>
    </row>
    <row r="6" spans="1:8" ht="23.1" customHeight="1">
      <c r="A6" s="14"/>
      <c r="B6" s="10"/>
      <c r="C6" s="15" t="s">
        <v>35</v>
      </c>
      <c r="D6" s="16"/>
      <c r="E6" s="17" t="s">
        <v>131</v>
      </c>
      <c r="F6" s="16"/>
      <c r="G6" s="18">
        <v>2564</v>
      </c>
      <c r="H6" s="19"/>
    </row>
    <row r="7" spans="1:8" ht="23.1" customHeight="1">
      <c r="A7" s="20" t="s">
        <v>70</v>
      </c>
      <c r="B7" s="10"/>
      <c r="C7" s="15"/>
      <c r="D7" s="16"/>
      <c r="E7" s="16"/>
      <c r="F7" s="16"/>
      <c r="G7" s="16"/>
      <c r="H7" s="19"/>
    </row>
    <row r="8" spans="1:8" ht="23.1" customHeight="1">
      <c r="A8" s="20" t="s">
        <v>22</v>
      </c>
      <c r="C8" s="25"/>
    </row>
    <row r="9" spans="1:8" ht="23.1" customHeight="1">
      <c r="A9" s="12" t="s">
        <v>40</v>
      </c>
      <c r="C9" s="25"/>
      <c r="D9" s="7"/>
      <c r="E9" s="82">
        <v>1237509</v>
      </c>
      <c r="F9" s="7"/>
      <c r="G9" s="82">
        <v>1371047</v>
      </c>
      <c r="H9" s="33"/>
    </row>
    <row r="10" spans="1:8" ht="23.1" customHeight="1">
      <c r="A10" s="12" t="s">
        <v>58</v>
      </c>
      <c r="C10" s="25"/>
      <c r="D10" s="7"/>
      <c r="E10" s="96">
        <v>6181</v>
      </c>
      <c r="F10" s="7"/>
      <c r="G10" s="82">
        <v>6618</v>
      </c>
      <c r="H10" s="33"/>
    </row>
    <row r="11" spans="1:8" ht="23.1" customHeight="1">
      <c r="A11" s="12" t="s">
        <v>26</v>
      </c>
      <c r="C11" s="21">
        <v>11</v>
      </c>
      <c r="D11" s="7"/>
      <c r="E11" s="83">
        <v>12682</v>
      </c>
      <c r="F11" s="7"/>
      <c r="G11" s="97">
        <v>9980</v>
      </c>
      <c r="H11" s="33"/>
    </row>
    <row r="12" spans="1:8" ht="23.1" customHeight="1">
      <c r="A12" s="20" t="s">
        <v>23</v>
      </c>
      <c r="C12" s="25"/>
      <c r="D12" s="7"/>
      <c r="E12" s="83">
        <f>SUM(E9:E11)</f>
        <v>1256372</v>
      </c>
      <c r="F12" s="7"/>
      <c r="G12" s="83">
        <f>SUM(G9:G11)</f>
        <v>1387645</v>
      </c>
      <c r="H12" s="33"/>
    </row>
    <row r="13" spans="1:8" ht="23.1" customHeight="1">
      <c r="A13" s="20" t="s">
        <v>24</v>
      </c>
      <c r="C13" s="25"/>
      <c r="D13" s="7"/>
      <c r="E13" s="82"/>
      <c r="F13" s="7"/>
      <c r="G13" s="82"/>
      <c r="H13" s="33"/>
    </row>
    <row r="14" spans="1:8" ht="23.1" customHeight="1">
      <c r="A14" s="12" t="s">
        <v>41</v>
      </c>
      <c r="C14" s="25"/>
      <c r="D14" s="7"/>
      <c r="E14" s="82">
        <v>1109586</v>
      </c>
      <c r="F14" s="7"/>
      <c r="G14" s="96">
        <v>1240531</v>
      </c>
      <c r="H14" s="33"/>
    </row>
    <row r="15" spans="1:8" ht="23.1" customHeight="1">
      <c r="A15" s="12" t="s">
        <v>59</v>
      </c>
      <c r="C15" s="25"/>
      <c r="D15" s="7"/>
      <c r="E15" s="82">
        <v>2119</v>
      </c>
      <c r="F15" s="7"/>
      <c r="G15" s="82">
        <v>2329</v>
      </c>
      <c r="H15" s="33"/>
    </row>
    <row r="16" spans="1:8" ht="23.1" customHeight="1">
      <c r="A16" s="12" t="s">
        <v>108</v>
      </c>
      <c r="C16" s="25"/>
      <c r="D16" s="7"/>
      <c r="E16" s="82">
        <v>84929</v>
      </c>
      <c r="F16" s="7"/>
      <c r="G16" s="82">
        <v>76655</v>
      </c>
      <c r="H16" s="34"/>
    </row>
    <row r="17" spans="1:10" ht="23.1" customHeight="1">
      <c r="A17" s="12" t="s">
        <v>27</v>
      </c>
      <c r="C17" s="25"/>
      <c r="D17" s="7"/>
      <c r="E17" s="82">
        <v>23250</v>
      </c>
      <c r="F17" s="7"/>
      <c r="G17" s="82">
        <v>23021</v>
      </c>
      <c r="H17" s="34"/>
    </row>
    <row r="18" spans="1:10" ht="23.1" customHeight="1">
      <c r="A18" s="20" t="s">
        <v>25</v>
      </c>
      <c r="C18" s="25"/>
      <c r="D18" s="7"/>
      <c r="E18" s="84">
        <f>SUM(E14:E17)</f>
        <v>1219884</v>
      </c>
      <c r="F18" s="7"/>
      <c r="G18" s="84">
        <f>SUM(G14:G17)</f>
        <v>1342536</v>
      </c>
      <c r="H18" s="33"/>
    </row>
    <row r="19" spans="1:10" ht="23.1" customHeight="1">
      <c r="A19" s="20" t="s">
        <v>120</v>
      </c>
      <c r="C19" s="25"/>
      <c r="D19" s="7"/>
      <c r="E19" s="82">
        <f>E12-E18</f>
        <v>36488</v>
      </c>
      <c r="F19" s="7"/>
      <c r="G19" s="82">
        <f>G12-G18</f>
        <v>45109</v>
      </c>
      <c r="H19" s="34"/>
    </row>
    <row r="20" spans="1:10" ht="23.1" customHeight="1">
      <c r="A20" s="12" t="s">
        <v>28</v>
      </c>
      <c r="C20" s="25"/>
      <c r="D20" s="7"/>
      <c r="E20" s="83">
        <v>-1858</v>
      </c>
      <c r="F20" s="7"/>
      <c r="G20" s="83">
        <v>-2883</v>
      </c>
      <c r="H20" s="33"/>
    </row>
    <row r="21" spans="1:10" ht="23.1" customHeight="1">
      <c r="A21" s="20" t="s">
        <v>98</v>
      </c>
      <c r="C21" s="25"/>
      <c r="D21" s="7"/>
      <c r="E21" s="82">
        <f>SUM(E19:E20)</f>
        <v>34630</v>
      </c>
      <c r="F21" s="7"/>
      <c r="G21" s="82">
        <f>SUM(G19:G20)</f>
        <v>42226</v>
      </c>
      <c r="H21" s="33"/>
    </row>
    <row r="22" spans="1:10" ht="23.1" customHeight="1">
      <c r="A22" s="12" t="s">
        <v>105</v>
      </c>
      <c r="C22" s="21">
        <v>12</v>
      </c>
      <c r="D22" s="7"/>
      <c r="E22" s="83">
        <v>-6931</v>
      </c>
      <c r="F22" s="7"/>
      <c r="G22" s="83">
        <v>-8402</v>
      </c>
      <c r="H22" s="33"/>
    </row>
    <row r="23" spans="1:10" ht="23.1" customHeight="1">
      <c r="A23" s="20" t="s">
        <v>99</v>
      </c>
      <c r="C23" s="21"/>
      <c r="D23" s="7"/>
      <c r="E23" s="89">
        <f>SUM(E21:E22)</f>
        <v>27699</v>
      </c>
      <c r="F23" s="7"/>
      <c r="G23" s="61">
        <f>SUM(G21:G22)</f>
        <v>33824</v>
      </c>
      <c r="H23" s="33"/>
    </row>
    <row r="24" spans="1:10" ht="20.100000000000001" customHeight="1">
      <c r="A24" s="20"/>
      <c r="C24" s="21"/>
      <c r="D24" s="7"/>
      <c r="E24" s="82"/>
      <c r="F24" s="7"/>
      <c r="G24" s="7"/>
      <c r="H24" s="34"/>
      <c r="I24" s="30"/>
      <c r="J24" s="30"/>
    </row>
    <row r="25" spans="1:10" ht="23.1" customHeight="1">
      <c r="A25" s="55" t="s">
        <v>91</v>
      </c>
      <c r="C25" s="21"/>
      <c r="D25" s="7"/>
      <c r="E25" s="90">
        <v>0</v>
      </c>
      <c r="F25" s="34"/>
      <c r="G25" s="77">
        <v>0</v>
      </c>
      <c r="H25" s="33"/>
    </row>
    <row r="26" spans="1:10" ht="20.100000000000001" customHeight="1">
      <c r="A26" s="54"/>
      <c r="C26" s="21"/>
      <c r="D26" s="7"/>
      <c r="E26" s="91"/>
      <c r="F26" s="7"/>
      <c r="G26" s="34"/>
      <c r="H26" s="33"/>
    </row>
    <row r="27" spans="1:10" ht="23.1" customHeight="1" thickBot="1">
      <c r="A27" s="78" t="s">
        <v>92</v>
      </c>
      <c r="C27" s="21"/>
      <c r="D27" s="7"/>
      <c r="E27" s="92">
        <f>E23+E25</f>
        <v>27699</v>
      </c>
      <c r="F27" s="80"/>
      <c r="G27" s="79">
        <f>G23+G25</f>
        <v>33824</v>
      </c>
      <c r="H27" s="33"/>
    </row>
    <row r="28" spans="1:10" ht="20.100000000000001" customHeight="1" thickTop="1">
      <c r="C28" s="25"/>
      <c r="E28" s="85"/>
    </row>
    <row r="29" spans="1:10" ht="23.1" customHeight="1">
      <c r="A29" s="20" t="s">
        <v>100</v>
      </c>
      <c r="C29" s="21">
        <v>13</v>
      </c>
      <c r="E29" s="85"/>
    </row>
    <row r="30" spans="1:10" ht="23.1" customHeight="1" thickBot="1">
      <c r="A30" s="12" t="s">
        <v>101</v>
      </c>
      <c r="C30" s="25"/>
      <c r="E30" s="93">
        <f>(E27/(E32/1000))</f>
        <v>6.9247500000000003E-2</v>
      </c>
      <c r="G30" s="81">
        <f>(G27/(G32/1000))</f>
        <v>8.4559999999999996E-2</v>
      </c>
    </row>
    <row r="31" spans="1:10" ht="20.100000000000001" customHeight="1" thickTop="1">
      <c r="C31" s="25"/>
      <c r="E31" s="85"/>
    </row>
    <row r="32" spans="1:10" ht="23.1" customHeight="1" thickBot="1">
      <c r="A32" s="12" t="s">
        <v>68</v>
      </c>
      <c r="C32" s="25"/>
      <c r="E32" s="94">
        <v>400000000</v>
      </c>
      <c r="G32" s="35">
        <v>400000000</v>
      </c>
    </row>
    <row r="33" spans="1:3" ht="20.100000000000001" customHeight="1" thickTop="1">
      <c r="C33" s="25"/>
    </row>
    <row r="34" spans="1:3" ht="23.1" customHeight="1">
      <c r="A34" s="12" t="s">
        <v>4</v>
      </c>
      <c r="C34" s="25"/>
    </row>
  </sheetData>
  <printOptions horizontalCentered="1" gridLinesSet="0"/>
  <pageMargins left="0.94488188976377963" right="0.51181102362204722" top="0.78740157480314965" bottom="0" header="0.51181102362204722" footer="0.19685039370078741"/>
  <pageSetup paperSize="9" scale="96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showGridLines="0" view="pageBreakPreview" zoomScale="85" zoomScaleNormal="100" zoomScaleSheetLayoutView="85" workbookViewId="0">
      <selection activeCell="K14" sqref="K14"/>
    </sheetView>
  </sheetViews>
  <sheetFormatPr defaultRowHeight="21.75"/>
  <cols>
    <col min="1" max="1" width="27.28515625" style="62" customWidth="1"/>
    <col min="2" max="2" width="4.5703125" style="62" customWidth="1"/>
    <col min="3" max="3" width="0.85546875" style="62" customWidth="1"/>
    <col min="4" max="4" width="13.140625" style="62" customWidth="1"/>
    <col min="5" max="5" width="0.85546875" style="62" customWidth="1"/>
    <col min="6" max="6" width="13.140625" style="62" customWidth="1"/>
    <col min="7" max="7" width="0.85546875" style="62" customWidth="1"/>
    <col min="8" max="8" width="14.7109375" style="62" customWidth="1"/>
    <col min="9" max="9" width="0.85546875" style="62" customWidth="1"/>
    <col min="10" max="10" width="13.140625" style="62" customWidth="1"/>
    <col min="11" max="11" width="0.85546875" style="62" customWidth="1"/>
    <col min="12" max="12" width="13.140625" style="62" customWidth="1"/>
    <col min="13" max="13" width="1.140625" style="62" customWidth="1"/>
    <col min="14" max="16384" width="9.140625" style="62"/>
  </cols>
  <sheetData>
    <row r="1" spans="1:12">
      <c r="L1" s="63" t="s">
        <v>86</v>
      </c>
    </row>
    <row r="2" spans="1:12">
      <c r="A2" s="64" t="s">
        <v>73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>
      <c r="A3" s="103" t="s">
        <v>13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</row>
    <row r="4" spans="1:12">
      <c r="A4" s="103" t="s">
        <v>127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</row>
    <row r="5" spans="1:12" s="65" customFormat="1">
      <c r="D5" s="62"/>
      <c r="E5" s="62"/>
      <c r="F5" s="62"/>
      <c r="G5" s="62"/>
      <c r="H5" s="62"/>
      <c r="I5" s="62"/>
      <c r="J5" s="62"/>
      <c r="K5" s="62"/>
      <c r="L5" s="63" t="s">
        <v>85</v>
      </c>
    </row>
    <row r="6" spans="1:12" s="65" customFormat="1">
      <c r="D6" s="65" t="s">
        <v>15</v>
      </c>
      <c r="H6" s="104" t="s">
        <v>63</v>
      </c>
      <c r="I6" s="104"/>
      <c r="J6" s="104"/>
      <c r="L6" s="67"/>
    </row>
    <row r="7" spans="1:12" s="65" customFormat="1">
      <c r="D7" s="68" t="s">
        <v>17</v>
      </c>
      <c r="E7" s="68"/>
      <c r="F7" s="68" t="s">
        <v>79</v>
      </c>
      <c r="G7" s="68"/>
      <c r="H7" s="68" t="s">
        <v>72</v>
      </c>
    </row>
    <row r="8" spans="1:12" s="65" customFormat="1">
      <c r="B8" s="15"/>
      <c r="D8" s="66" t="s">
        <v>16</v>
      </c>
      <c r="E8" s="68"/>
      <c r="F8" s="66" t="s">
        <v>80</v>
      </c>
      <c r="G8" s="68"/>
      <c r="H8" s="66" t="s">
        <v>71</v>
      </c>
      <c r="I8" s="68"/>
      <c r="J8" s="66" t="s">
        <v>14</v>
      </c>
      <c r="K8" s="68"/>
      <c r="L8" s="66" t="s">
        <v>42</v>
      </c>
    </row>
    <row r="9" spans="1:12">
      <c r="A9" s="69" t="s">
        <v>113</v>
      </c>
      <c r="B9" s="69"/>
      <c r="C9" s="69"/>
      <c r="D9" s="51">
        <v>200000</v>
      </c>
      <c r="E9" s="51"/>
      <c r="F9" s="51">
        <v>39810</v>
      </c>
      <c r="G9" s="51"/>
      <c r="H9" s="51">
        <v>20000</v>
      </c>
      <c r="I9" s="51"/>
      <c r="J9" s="51">
        <v>152465</v>
      </c>
      <c r="K9" s="51"/>
      <c r="L9" s="51">
        <f>SUM(D9:J9)</f>
        <v>412275</v>
      </c>
    </row>
    <row r="10" spans="1:12" s="71" customFormat="1">
      <c r="A10" s="71" t="s">
        <v>95</v>
      </c>
      <c r="D10" s="60">
        <v>0</v>
      </c>
      <c r="E10" s="51"/>
      <c r="F10" s="60">
        <v>0</v>
      </c>
      <c r="G10" s="51"/>
      <c r="H10" s="60">
        <v>0</v>
      </c>
      <c r="I10" s="51"/>
      <c r="J10" s="60">
        <f>PL!G23</f>
        <v>33824</v>
      </c>
      <c r="K10" s="51"/>
      <c r="L10" s="60">
        <f>SUM(D10:J10)</f>
        <v>33824</v>
      </c>
    </row>
    <row r="11" spans="1:12" ht="22.5" thickBot="1">
      <c r="A11" s="69" t="s">
        <v>130</v>
      </c>
      <c r="B11" s="69"/>
      <c r="C11" s="69"/>
      <c r="D11" s="59">
        <f>SUM(D9:D10)</f>
        <v>200000</v>
      </c>
      <c r="E11" s="51"/>
      <c r="F11" s="59">
        <f>SUM(F9:F10)</f>
        <v>39810</v>
      </c>
      <c r="G11" s="51"/>
      <c r="H11" s="59">
        <f>SUM(H9:H10)</f>
        <v>20000</v>
      </c>
      <c r="I11" s="51"/>
      <c r="J11" s="59">
        <f>SUM(J9:J10)</f>
        <v>186289</v>
      </c>
      <c r="K11" s="51"/>
      <c r="L11" s="59">
        <f>SUM(L9:L10)</f>
        <v>446099</v>
      </c>
    </row>
    <row r="12" spans="1:12" ht="22.5" thickTop="1">
      <c r="D12" s="52"/>
      <c r="E12" s="52"/>
      <c r="F12" s="52"/>
      <c r="G12" s="52"/>
      <c r="H12" s="52"/>
      <c r="I12" s="52"/>
      <c r="J12" s="52"/>
      <c r="K12" s="51"/>
      <c r="L12" s="52"/>
    </row>
    <row r="13" spans="1:12">
      <c r="A13" s="69" t="s">
        <v>113</v>
      </c>
      <c r="B13" s="70"/>
      <c r="C13" s="70"/>
      <c r="D13" s="51">
        <v>200000</v>
      </c>
      <c r="E13" s="51"/>
      <c r="F13" s="51">
        <v>39810</v>
      </c>
      <c r="G13" s="51"/>
      <c r="H13" s="51">
        <v>20000</v>
      </c>
      <c r="I13" s="51"/>
      <c r="J13" s="51">
        <v>232243</v>
      </c>
      <c r="K13" s="51"/>
      <c r="L13" s="51">
        <f>SUM(D13:J13)</f>
        <v>492053</v>
      </c>
    </row>
    <row r="14" spans="1:12" s="71" customFormat="1">
      <c r="A14" s="71" t="s">
        <v>95</v>
      </c>
      <c r="B14" s="72"/>
      <c r="C14" s="72"/>
      <c r="D14" s="60">
        <v>0</v>
      </c>
      <c r="E14" s="51"/>
      <c r="F14" s="60">
        <v>0</v>
      </c>
      <c r="G14" s="51"/>
      <c r="H14" s="60">
        <v>0</v>
      </c>
      <c r="I14" s="51"/>
      <c r="J14" s="60">
        <f>PL!E23</f>
        <v>27699</v>
      </c>
      <c r="K14" s="51"/>
      <c r="L14" s="60">
        <f>SUM(D14:J14)</f>
        <v>27699</v>
      </c>
    </row>
    <row r="15" spans="1:12" ht="22.5" thickBot="1">
      <c r="A15" s="69" t="s">
        <v>128</v>
      </c>
      <c r="B15" s="69"/>
      <c r="C15" s="69"/>
      <c r="D15" s="59">
        <f>SUM(D13:D14)</f>
        <v>200000</v>
      </c>
      <c r="E15" s="51"/>
      <c r="F15" s="59">
        <f>SUM(F13:F14)</f>
        <v>39810</v>
      </c>
      <c r="G15" s="51"/>
      <c r="H15" s="59">
        <f>SUM(H13:H14)</f>
        <v>20000</v>
      </c>
      <c r="I15" s="51"/>
      <c r="J15" s="59">
        <f>SUM(J13:J14)</f>
        <v>259942</v>
      </c>
      <c r="K15" s="51"/>
      <c r="L15" s="59">
        <f>SUM(L13:L14)</f>
        <v>519752</v>
      </c>
    </row>
    <row r="16" spans="1:12" ht="22.5" thickTop="1">
      <c r="A16" s="69"/>
      <c r="B16" s="69"/>
      <c r="C16" s="69"/>
      <c r="D16" s="73"/>
      <c r="E16" s="73"/>
      <c r="F16" s="73"/>
      <c r="G16" s="73"/>
      <c r="H16" s="73"/>
      <c r="I16" s="73"/>
      <c r="J16" s="73"/>
      <c r="K16" s="73"/>
      <c r="L16" s="73"/>
    </row>
    <row r="17" spans="1:12">
      <c r="A17" s="62" t="s">
        <v>4</v>
      </c>
      <c r="L17" s="74"/>
    </row>
  </sheetData>
  <mergeCells count="3">
    <mergeCell ref="A3:L3"/>
    <mergeCell ref="A4:L4"/>
    <mergeCell ref="H6:J6"/>
  </mergeCells>
  <printOptions horizontalCentered="1"/>
  <pageMargins left="0.94488188976377963" right="0.51181102362204722" top="0.9055118110236221" bottom="0.74803149606299213" header="0.51181102362204722" footer="0.51181102362204722"/>
  <pageSetup paperSize="9" scale="85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showGridLines="0" view="pageBreakPreview" topLeftCell="A10" zoomScale="85" zoomScaleNormal="100" zoomScaleSheetLayoutView="85" workbookViewId="0">
      <selection activeCell="N18" sqref="N18"/>
    </sheetView>
  </sheetViews>
  <sheetFormatPr defaultColWidth="10.7109375" defaultRowHeight="23.1" customHeight="1"/>
  <cols>
    <col min="1" max="1" width="46.42578125" style="12" customWidth="1"/>
    <col min="2" max="2" width="1.7109375" style="12" customWidth="1"/>
    <col min="3" max="3" width="7.7109375" style="12" customWidth="1"/>
    <col min="4" max="4" width="1.7109375" style="32" customWidth="1"/>
    <col min="5" max="5" width="14.7109375" style="32" customWidth="1"/>
    <col min="6" max="6" width="1.7109375" style="32" customWidth="1"/>
    <col min="7" max="7" width="14.7109375" style="32" customWidth="1"/>
    <col min="8" max="8" width="1.5703125" style="25" customWidth="1"/>
    <col min="9" max="9" width="1.7109375" style="12" customWidth="1"/>
    <col min="10" max="16384" width="10.7109375" style="12"/>
  </cols>
  <sheetData>
    <row r="1" spans="1:8" ht="21.2" customHeight="1">
      <c r="H1" s="56" t="s">
        <v>86</v>
      </c>
    </row>
    <row r="2" spans="1:8" ht="21.2" customHeight="1">
      <c r="A2" s="9" t="s">
        <v>73</v>
      </c>
      <c r="B2" s="10"/>
      <c r="C2" s="10"/>
      <c r="D2" s="31"/>
      <c r="E2" s="31"/>
      <c r="F2" s="31"/>
      <c r="G2" s="31"/>
      <c r="H2" s="10"/>
    </row>
    <row r="3" spans="1:8" ht="21.2" customHeight="1">
      <c r="A3" s="36" t="s">
        <v>44</v>
      </c>
      <c r="B3" s="10"/>
      <c r="C3" s="10"/>
      <c r="D3" s="31"/>
      <c r="E3" s="31"/>
      <c r="F3" s="31"/>
      <c r="G3" s="31"/>
      <c r="H3" s="10"/>
    </row>
    <row r="4" spans="1:8" ht="21.2" customHeight="1">
      <c r="A4" s="9" t="s">
        <v>127</v>
      </c>
      <c r="B4" s="10"/>
      <c r="C4" s="10"/>
      <c r="D4" s="11"/>
      <c r="E4" s="11"/>
      <c r="F4" s="11"/>
    </row>
    <row r="5" spans="1:8" ht="21.2" customHeight="1">
      <c r="A5" s="9"/>
      <c r="B5" s="10"/>
      <c r="C5" s="10"/>
      <c r="D5" s="11"/>
      <c r="E5" s="27"/>
      <c r="F5" s="11"/>
      <c r="G5" s="11"/>
      <c r="H5" s="13" t="s">
        <v>85</v>
      </c>
    </row>
    <row r="6" spans="1:8" ht="21.2" customHeight="1">
      <c r="A6" s="14"/>
      <c r="B6" s="10"/>
      <c r="C6" s="15"/>
      <c r="D6" s="16"/>
      <c r="E6" s="17" t="s">
        <v>131</v>
      </c>
      <c r="F6" s="16"/>
      <c r="G6" s="18">
        <v>2564</v>
      </c>
      <c r="H6" s="19"/>
    </row>
    <row r="7" spans="1:8" ht="21.2" customHeight="1">
      <c r="A7" s="37" t="s">
        <v>45</v>
      </c>
      <c r="B7" s="38"/>
    </row>
    <row r="8" spans="1:8" ht="21.2" customHeight="1">
      <c r="A8" s="39" t="s">
        <v>106</v>
      </c>
      <c r="B8" s="40"/>
      <c r="E8" s="41">
        <f>PL!E21</f>
        <v>34630</v>
      </c>
      <c r="G8" s="41">
        <f>PL!G21</f>
        <v>42226</v>
      </c>
    </row>
    <row r="9" spans="1:8" ht="21.2" customHeight="1">
      <c r="A9" s="39" t="s">
        <v>107</v>
      </c>
      <c r="B9" s="40"/>
      <c r="E9" s="42"/>
      <c r="G9" s="42"/>
    </row>
    <row r="10" spans="1:8" ht="21.2" customHeight="1">
      <c r="A10" s="39" t="s">
        <v>60</v>
      </c>
      <c r="B10" s="40"/>
      <c r="E10" s="42"/>
    </row>
    <row r="11" spans="1:8" ht="21.2" customHeight="1">
      <c r="A11" s="39" t="s">
        <v>46</v>
      </c>
      <c r="B11" s="40"/>
      <c r="E11" s="42">
        <v>21551</v>
      </c>
      <c r="G11" s="42">
        <v>18867</v>
      </c>
    </row>
    <row r="12" spans="1:8" ht="21.2" customHeight="1">
      <c r="A12" s="39" t="s">
        <v>138</v>
      </c>
      <c r="B12" s="40"/>
      <c r="E12" s="42">
        <v>0</v>
      </c>
      <c r="G12" s="42">
        <v>-561</v>
      </c>
    </row>
    <row r="13" spans="1:8" ht="21.2" customHeight="1">
      <c r="A13" s="39" t="s">
        <v>112</v>
      </c>
      <c r="B13" s="40"/>
      <c r="E13" s="42">
        <v>869</v>
      </c>
      <c r="G13" s="42">
        <v>1677</v>
      </c>
    </row>
    <row r="14" spans="1:8" ht="21.2" customHeight="1">
      <c r="A14" s="39" t="s">
        <v>139</v>
      </c>
      <c r="B14" s="40"/>
      <c r="E14" s="42">
        <v>0</v>
      </c>
      <c r="G14" s="42">
        <v>-1</v>
      </c>
    </row>
    <row r="15" spans="1:8" ht="21.2" customHeight="1">
      <c r="A15" s="39" t="s">
        <v>97</v>
      </c>
      <c r="B15" s="40"/>
      <c r="E15" s="42">
        <v>550</v>
      </c>
      <c r="G15" s="42">
        <v>506</v>
      </c>
    </row>
    <row r="16" spans="1:8" ht="21.2" customHeight="1">
      <c r="A16" s="39" t="s">
        <v>103</v>
      </c>
      <c r="B16" s="40"/>
      <c r="E16" s="42">
        <v>1501</v>
      </c>
      <c r="F16" s="12"/>
      <c r="G16" s="42">
        <v>2500</v>
      </c>
    </row>
    <row r="17" spans="1:7" ht="21.2" customHeight="1">
      <c r="A17" s="39" t="s">
        <v>114</v>
      </c>
      <c r="B17" s="40"/>
      <c r="E17" s="42">
        <v>-375</v>
      </c>
      <c r="F17" s="12"/>
      <c r="G17" s="42">
        <v>-1389</v>
      </c>
    </row>
    <row r="18" spans="1:7" ht="21.2" customHeight="1">
      <c r="A18" s="39" t="s">
        <v>137</v>
      </c>
      <c r="B18" s="40"/>
      <c r="E18" s="44">
        <v>-77</v>
      </c>
      <c r="G18" s="44">
        <v>0</v>
      </c>
    </row>
    <row r="19" spans="1:7" ht="21.2" customHeight="1">
      <c r="A19" s="39" t="s">
        <v>47</v>
      </c>
      <c r="B19" s="40"/>
      <c r="E19" s="101"/>
      <c r="F19" s="12"/>
      <c r="G19" s="12"/>
    </row>
    <row r="20" spans="1:7" ht="21.2" customHeight="1">
      <c r="A20" s="39" t="s">
        <v>48</v>
      </c>
      <c r="B20" s="40"/>
      <c r="E20" s="43">
        <f>SUM(E8:E18)</f>
        <v>58649</v>
      </c>
      <c r="G20" s="43">
        <f>SUM(G8:G18)</f>
        <v>63825</v>
      </c>
    </row>
    <row r="21" spans="1:7" ht="21.2" customHeight="1">
      <c r="A21" s="39" t="s">
        <v>61</v>
      </c>
      <c r="B21" s="40"/>
      <c r="E21" s="96"/>
      <c r="G21" s="23"/>
    </row>
    <row r="22" spans="1:7" ht="21.2" customHeight="1">
      <c r="A22" s="39" t="s">
        <v>49</v>
      </c>
      <c r="B22" s="40"/>
      <c r="E22" s="42">
        <v>-30066</v>
      </c>
      <c r="G22" s="42">
        <v>7579</v>
      </c>
    </row>
    <row r="23" spans="1:7" ht="21.2" customHeight="1">
      <c r="A23" s="95" t="s">
        <v>124</v>
      </c>
      <c r="B23" s="40"/>
      <c r="E23" s="42">
        <v>-43527</v>
      </c>
      <c r="G23" s="42">
        <v>33053</v>
      </c>
    </row>
    <row r="24" spans="1:7" ht="21.2" customHeight="1">
      <c r="A24" s="39" t="s">
        <v>50</v>
      </c>
      <c r="B24" s="40"/>
      <c r="E24" s="42">
        <v>-1734</v>
      </c>
      <c r="G24" s="42">
        <v>4375</v>
      </c>
    </row>
    <row r="25" spans="1:7" ht="21.2" customHeight="1">
      <c r="A25" s="39" t="s">
        <v>51</v>
      </c>
      <c r="B25" s="40"/>
      <c r="E25" s="42">
        <v>-5128</v>
      </c>
      <c r="G25" s="42">
        <v>1695</v>
      </c>
    </row>
    <row r="26" spans="1:7" ht="21.2" customHeight="1">
      <c r="A26" s="39" t="s">
        <v>62</v>
      </c>
      <c r="B26" s="40"/>
      <c r="E26" s="42"/>
      <c r="G26" s="42"/>
    </row>
    <row r="27" spans="1:7" ht="21.2" customHeight="1">
      <c r="A27" s="39" t="s">
        <v>52</v>
      </c>
      <c r="B27" s="40"/>
      <c r="E27" s="42">
        <v>9406</v>
      </c>
      <c r="G27" s="42">
        <v>41042</v>
      </c>
    </row>
    <row r="28" spans="1:7" ht="21.2" customHeight="1">
      <c r="A28" s="39" t="s">
        <v>53</v>
      </c>
      <c r="B28" s="40"/>
      <c r="E28" s="44">
        <v>-436</v>
      </c>
      <c r="G28" s="44">
        <v>-395</v>
      </c>
    </row>
    <row r="29" spans="1:7" ht="21.2" customHeight="1">
      <c r="A29" s="39" t="s">
        <v>135</v>
      </c>
      <c r="B29" s="40"/>
      <c r="E29" s="42">
        <f>SUM(E20,E22:E28)</f>
        <v>-12836</v>
      </c>
      <c r="G29" s="42">
        <f>SUM(G20,G22:G28)</f>
        <v>151174</v>
      </c>
    </row>
    <row r="30" spans="1:7" ht="21.2" customHeight="1">
      <c r="A30" s="39" t="s">
        <v>54</v>
      </c>
      <c r="B30" s="40"/>
      <c r="E30" s="42">
        <v>-2552</v>
      </c>
      <c r="G30" s="42">
        <v>-2279</v>
      </c>
    </row>
    <row r="31" spans="1:7" ht="21.2" customHeight="1">
      <c r="A31" s="37" t="s">
        <v>134</v>
      </c>
      <c r="B31" s="40"/>
      <c r="E31" s="45">
        <f>SUM(E29:E30)</f>
        <v>-15388</v>
      </c>
      <c r="G31" s="45">
        <f>SUM(G29:G30)</f>
        <v>148895</v>
      </c>
    </row>
    <row r="32" spans="1:7" ht="20.100000000000001" customHeight="1">
      <c r="A32" s="39"/>
      <c r="B32" s="40"/>
    </row>
    <row r="33" spans="1:8" ht="21.2" customHeight="1">
      <c r="A33" s="12" t="s">
        <v>4</v>
      </c>
      <c r="B33" s="40"/>
    </row>
    <row r="34" spans="1:8" ht="23.1" customHeight="1">
      <c r="B34" s="40"/>
      <c r="H34" s="56" t="s">
        <v>86</v>
      </c>
    </row>
    <row r="35" spans="1:8" ht="23.1" customHeight="1">
      <c r="A35" s="9" t="s">
        <v>73</v>
      </c>
      <c r="B35" s="10"/>
      <c r="C35" s="10"/>
      <c r="D35" s="31"/>
      <c r="E35" s="31"/>
      <c r="F35" s="31"/>
      <c r="G35" s="31"/>
      <c r="H35" s="10"/>
    </row>
    <row r="36" spans="1:8" ht="23.1" customHeight="1">
      <c r="A36" s="36" t="s">
        <v>55</v>
      </c>
      <c r="B36" s="10"/>
      <c r="C36" s="10"/>
      <c r="D36" s="31"/>
      <c r="E36" s="31"/>
      <c r="F36" s="31"/>
      <c r="G36" s="31"/>
      <c r="H36" s="10"/>
    </row>
    <row r="37" spans="1:8" ht="23.1" customHeight="1">
      <c r="A37" s="9" t="s">
        <v>127</v>
      </c>
      <c r="B37" s="10"/>
      <c r="C37" s="10"/>
      <c r="D37" s="11"/>
      <c r="E37" s="11"/>
      <c r="F37" s="11"/>
    </row>
    <row r="38" spans="1:8" ht="23.1" customHeight="1">
      <c r="A38" s="9"/>
      <c r="B38" s="10"/>
      <c r="C38" s="10"/>
      <c r="D38" s="11"/>
      <c r="E38" s="27"/>
      <c r="F38" s="11"/>
      <c r="G38" s="11"/>
      <c r="H38" s="13" t="s">
        <v>85</v>
      </c>
    </row>
    <row r="39" spans="1:8" ht="23.1" customHeight="1">
      <c r="A39" s="14"/>
      <c r="B39" s="10"/>
      <c r="C39" s="15"/>
      <c r="D39" s="16"/>
      <c r="E39" s="17" t="s">
        <v>131</v>
      </c>
      <c r="F39" s="16"/>
      <c r="G39" s="18">
        <v>2564</v>
      </c>
      <c r="H39" s="19"/>
    </row>
    <row r="40" spans="1:8" ht="23.1" customHeight="1">
      <c r="A40" s="37" t="s">
        <v>56</v>
      </c>
    </row>
    <row r="41" spans="1:8" ht="23.1" customHeight="1">
      <c r="A41" s="39" t="s">
        <v>122</v>
      </c>
      <c r="E41" s="43">
        <v>0</v>
      </c>
      <c r="G41" s="43">
        <v>1</v>
      </c>
    </row>
    <row r="42" spans="1:8" ht="23.1" customHeight="1">
      <c r="A42" s="39" t="s">
        <v>66</v>
      </c>
      <c r="E42" s="43">
        <v>-11198</v>
      </c>
      <c r="G42" s="43">
        <v>-2869</v>
      </c>
    </row>
    <row r="43" spans="1:8" ht="23.1" customHeight="1">
      <c r="A43" s="39" t="s">
        <v>67</v>
      </c>
      <c r="E43" s="46">
        <v>-4861</v>
      </c>
      <c r="G43" s="46">
        <v>-4164</v>
      </c>
    </row>
    <row r="44" spans="1:8" ht="23.1" customHeight="1">
      <c r="A44" s="37" t="s">
        <v>136</v>
      </c>
      <c r="E44" s="45">
        <f>SUM(E41:E43)</f>
        <v>-16059</v>
      </c>
      <c r="G44" s="45">
        <f>SUM(G41:G43)</f>
        <v>-7032</v>
      </c>
    </row>
    <row r="45" spans="1:8" ht="23.1" customHeight="1">
      <c r="A45" s="37" t="s">
        <v>57</v>
      </c>
      <c r="E45" s="42"/>
      <c r="G45" s="42"/>
    </row>
    <row r="46" spans="1:8" ht="23.1" customHeight="1">
      <c r="A46" s="39" t="s">
        <v>115</v>
      </c>
      <c r="E46" s="42">
        <v>247000</v>
      </c>
      <c r="G46" s="42">
        <v>442657</v>
      </c>
    </row>
    <row r="47" spans="1:8" ht="23.1" customHeight="1">
      <c r="A47" s="39" t="s">
        <v>116</v>
      </c>
      <c r="E47" s="42">
        <v>-247000</v>
      </c>
      <c r="G47" s="42">
        <v>-564657</v>
      </c>
    </row>
    <row r="48" spans="1:8" ht="23.1" customHeight="1">
      <c r="A48" s="39" t="s">
        <v>118</v>
      </c>
      <c r="E48" s="42">
        <v>-12135</v>
      </c>
      <c r="G48" s="42">
        <v>-8842</v>
      </c>
    </row>
    <row r="49" spans="1:7" ht="23.1" customHeight="1">
      <c r="A49" s="39" t="s">
        <v>117</v>
      </c>
      <c r="E49" s="42">
        <v>-1462</v>
      </c>
      <c r="G49" s="102">
        <f>-2451+144</f>
        <v>-2307</v>
      </c>
    </row>
    <row r="50" spans="1:7" ht="23.1" customHeight="1">
      <c r="A50" s="37" t="s">
        <v>102</v>
      </c>
      <c r="E50" s="45">
        <f>SUM(E46:F49)</f>
        <v>-13597</v>
      </c>
      <c r="G50" s="45">
        <f>SUM(G46:H49)</f>
        <v>-133149</v>
      </c>
    </row>
    <row r="51" spans="1:7" ht="23.1" customHeight="1">
      <c r="A51" s="37" t="s">
        <v>140</v>
      </c>
      <c r="E51" s="42">
        <f>SUM(E31,E44,E50)</f>
        <v>-45044</v>
      </c>
      <c r="G51" s="42">
        <f>SUM(G31,G44,G50)</f>
        <v>8714</v>
      </c>
    </row>
    <row r="52" spans="1:7" ht="23.1" customHeight="1">
      <c r="A52" s="39" t="s">
        <v>93</v>
      </c>
      <c r="E52" s="44">
        <f>BS!G10</f>
        <v>99443</v>
      </c>
      <c r="G52" s="44">
        <v>44968</v>
      </c>
    </row>
    <row r="53" spans="1:7" ht="23.1" customHeight="1" thickBot="1">
      <c r="A53" s="37" t="s">
        <v>94</v>
      </c>
      <c r="E53" s="47">
        <f>SUM(E51:E52)</f>
        <v>54399</v>
      </c>
      <c r="G53" s="47">
        <f>SUM(G51:G52)</f>
        <v>53682</v>
      </c>
    </row>
    <row r="54" spans="1:7" ht="23.1" customHeight="1" thickTop="1">
      <c r="A54" s="39"/>
      <c r="E54" s="42">
        <f>E53-BS!E10</f>
        <v>0</v>
      </c>
      <c r="G54" s="42"/>
    </row>
    <row r="55" spans="1:7" ht="23.1" customHeight="1">
      <c r="A55" s="37" t="s">
        <v>82</v>
      </c>
      <c r="E55" s="42"/>
      <c r="G55" s="42"/>
    </row>
    <row r="56" spans="1:7" ht="23.1" customHeight="1">
      <c r="A56" s="39" t="s">
        <v>83</v>
      </c>
      <c r="E56" s="12"/>
      <c r="G56" s="12"/>
    </row>
    <row r="57" spans="1:7" ht="23.1" customHeight="1">
      <c r="A57" s="39" t="s">
        <v>121</v>
      </c>
      <c r="E57" s="42">
        <v>3782</v>
      </c>
      <c r="G57" s="42">
        <v>652</v>
      </c>
    </row>
    <row r="58" spans="1:7" ht="23.1" customHeight="1">
      <c r="A58" s="39" t="s">
        <v>123</v>
      </c>
      <c r="E58" s="42">
        <v>3138</v>
      </c>
      <c r="G58" s="42">
        <v>827</v>
      </c>
    </row>
    <row r="59" spans="1:7" ht="23.1" customHeight="1">
      <c r="A59" s="39" t="s">
        <v>132</v>
      </c>
      <c r="E59" s="42">
        <v>6324</v>
      </c>
      <c r="G59" s="42">
        <v>681</v>
      </c>
    </row>
    <row r="60" spans="1:7" ht="23.1" customHeight="1">
      <c r="A60" s="39" t="s">
        <v>104</v>
      </c>
      <c r="E60" s="42">
        <v>431</v>
      </c>
      <c r="F60" s="42"/>
      <c r="G60" s="42">
        <v>1056</v>
      </c>
    </row>
    <row r="61" spans="1:7" ht="23.1" customHeight="1">
      <c r="A61" s="39"/>
      <c r="E61" s="42"/>
      <c r="G61" s="42"/>
    </row>
    <row r="62" spans="1:7" ht="23.1" customHeight="1">
      <c r="A62" s="12" t="s">
        <v>4</v>
      </c>
    </row>
  </sheetData>
  <phoneticPr fontId="0" type="noConversion"/>
  <printOptions horizontalCentered="1" gridLinesSet="0"/>
  <pageMargins left="0.94488188976377963" right="0.51181102362204722" top="0.78740157480314965" bottom="0" header="0.51181102362204722" footer="0.19685039370078741"/>
  <pageSetup paperSize="9" scale="96" fitToHeight="0" orientation="portrait" r:id="rId1"/>
  <headerFooter alignWithMargins="0"/>
  <rowBreaks count="1" manualBreakCount="1">
    <brk id="3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CF3948D365654A888E77AF4FA4A6E0" ma:contentTypeVersion="7" ma:contentTypeDescription="Create a new document." ma:contentTypeScope="" ma:versionID="d1946ba9c9ead2b38cfa49741aa1e629">
  <xsd:schema xmlns:xsd="http://www.w3.org/2001/XMLSchema" xmlns:xs="http://www.w3.org/2001/XMLSchema" xmlns:p="http://schemas.microsoft.com/office/2006/metadata/properties" xmlns:ns2="36824373-87f1-4dca-8db6-e05f6a4cf0b7" targetNamespace="http://schemas.microsoft.com/office/2006/metadata/properties" ma:root="true" ma:fieldsID="28b38e019e83e907952424d47713d222" ns2:_="">
    <xsd:import namespace="36824373-87f1-4dca-8db6-e05f6a4cf0b7"/>
    <xsd:element name="properties">
      <xsd:complexType>
        <xsd:sequence>
          <xsd:element name="documentManagement">
            <xsd:complexType>
              <xsd:all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824373-87f1-4dca-8db6-e05f6a4cf0b7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E379EB-BCDC-4CD2-8D41-2EA2029470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3928FD-9F49-453F-A474-689E446C47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824373-87f1-4dca-8db6-e05f6a4cf0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E46FDA-A79E-4490-8AF8-6D2913B068AF}">
  <ds:schemaRefs>
    <ds:schemaRef ds:uri="http://schemas.microsoft.com/office/2006/metadata/properties"/>
    <ds:schemaRef ds:uri="http://schemas.microsoft.com/office/infopath/2007/PartnerControls"/>
  </ds:schemaRefs>
</ds:datastoreItem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ZMOutlook</vt:lpwstr>
  </property>
  <property fmtid="{D5CDD505-2E9C-101B-9397-08002B2CF9AE}" pid="3" name="SizeBefore">
    <vt:lpwstr>40557</vt:lpwstr>
  </property>
  <property fmtid="{D5CDD505-2E9C-101B-9397-08002B2CF9AE}" pid="4" name="OptimizationTime">
    <vt:lpwstr>20220505_1634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BS</vt:lpstr>
      <vt:lpstr>PL</vt:lpstr>
      <vt:lpstr>CE</vt:lpstr>
      <vt:lpstr>CF</vt:lpstr>
      <vt:lpstr>BS!Print_Area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Danita Sirabowornkit</cp:lastModifiedBy>
  <cp:lastPrinted>2022-05-05T04:28:18Z</cp:lastPrinted>
  <dcterms:created xsi:type="dcterms:W3CDTF">1999-07-16T06:31:12Z</dcterms:created>
  <dcterms:modified xsi:type="dcterms:W3CDTF">2022-05-05T09:32:12Z</dcterms:modified>
</cp:coreProperties>
</file>