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ate1904="1" defaultThemeVersion="124226"/>
  <bookViews>
    <workbookView xWindow="0" yWindow="60" windowWidth="20730" windowHeight="10320" tabRatio="571" activeTab="3"/>
  </bookViews>
  <sheets>
    <sheet name="BS" sheetId="1" r:id="rId1"/>
    <sheet name="PL" sheetId="4" r:id="rId2"/>
    <sheet name="EQ " sheetId="5" r:id="rId3"/>
    <sheet name="CF" sheetId="3" r:id="rId4"/>
  </sheets>
  <externalReferences>
    <externalReference r:id="rId5"/>
  </externalReferences>
  <definedNames>
    <definedName name="_xlnm.Print_Area" localSheetId="0">BS!$A$1:$J$102</definedName>
    <definedName name="_xlnm.Print_Area" localSheetId="3">CF!$A$1:$D$80</definedName>
    <definedName name="_xlnm.Print_Area" localSheetId="1">PL!$A$1:$I$37</definedName>
  </definedNames>
  <calcPr calcId="125725"/>
</workbook>
</file>

<file path=xl/calcChain.xml><?xml version="1.0" encoding="utf-8"?>
<calcChain xmlns="http://schemas.openxmlformats.org/spreadsheetml/2006/main">
  <c r="A80" i="3"/>
  <c r="B102" i="1"/>
  <c r="B68"/>
  <c r="B37" i="4" s="1"/>
  <c r="K8" l="1"/>
  <c r="J8"/>
  <c r="B61" i="3" l="1"/>
  <c r="A72" i="1" l="1"/>
  <c r="A38"/>
  <c r="J75" l="1"/>
  <c r="H75"/>
  <c r="H41"/>
  <c r="J41"/>
  <c r="E13" i="5"/>
  <c r="C13"/>
  <c r="D49" i="3"/>
  <c r="B49"/>
  <c r="J85" i="1" l="1"/>
  <c r="C17" i="5"/>
  <c r="H82" i="1" s="1"/>
  <c r="I14" i="5"/>
  <c r="H12" i="1"/>
  <c r="D61" i="3"/>
  <c r="B54"/>
  <c r="D54"/>
  <c r="A1"/>
  <c r="A44" s="1"/>
  <c r="D5"/>
  <c r="D48" s="1"/>
  <c r="I9" i="5"/>
  <c r="I10"/>
  <c r="I5"/>
  <c r="A3"/>
  <c r="A3" i="3" s="1"/>
  <c r="A46" s="1"/>
  <c r="A1" i="5"/>
  <c r="I23" i="4"/>
  <c r="G12" i="5" s="1"/>
  <c r="I12" s="1"/>
  <c r="G23" i="4"/>
  <c r="G16" i="5" s="1"/>
  <c r="I16" s="1"/>
  <c r="I9" i="4"/>
  <c r="I14" s="1"/>
  <c r="G9"/>
  <c r="G14" s="1"/>
  <c r="H57" i="1"/>
  <c r="H51"/>
  <c r="J57"/>
  <c r="J51"/>
  <c r="J19"/>
  <c r="J12"/>
  <c r="H19"/>
  <c r="E17" i="5"/>
  <c r="H85" i="1" s="1"/>
  <c r="B8" i="3" l="1"/>
  <c r="B23" s="1"/>
  <c r="G16" i="4"/>
  <c r="J58" i="1"/>
  <c r="H20"/>
  <c r="H58"/>
  <c r="J20"/>
  <c r="I16" i="4"/>
  <c r="I25" s="1"/>
  <c r="D8" i="3"/>
  <c r="D23" s="1"/>
  <c r="D29" s="1"/>
  <c r="J82" i="1"/>
  <c r="B29" i="3" l="1"/>
  <c r="B33" s="1"/>
  <c r="B62" s="1"/>
  <c r="G25" i="4"/>
  <c r="G28"/>
  <c r="G11" i="5"/>
  <c r="G13" s="1"/>
  <c r="G15"/>
  <c r="I15" s="1"/>
  <c r="D33" i="3"/>
  <c r="D62" s="1"/>
  <c r="D64" s="1"/>
  <c r="I28" i="4"/>
  <c r="I11" i="5" l="1"/>
  <c r="I13" s="1"/>
  <c r="I17" s="1"/>
  <c r="B63" i="3"/>
  <c r="B64" s="1"/>
  <c r="E64" s="1"/>
  <c r="F64"/>
  <c r="G17" i="5"/>
  <c r="H86" i="1" s="1"/>
  <c r="H87" s="1"/>
  <c r="K87" s="1"/>
  <c r="J86"/>
  <c r="J87" s="1"/>
  <c r="J88" s="1"/>
  <c r="L88" l="1"/>
  <c r="L87"/>
  <c r="H88"/>
  <c r="K88" s="1"/>
</calcChain>
</file>

<file path=xl/sharedStrings.xml><?xml version="1.0" encoding="utf-8"?>
<sst xmlns="http://schemas.openxmlformats.org/spreadsheetml/2006/main" count="170" uniqueCount="141">
  <si>
    <t>สินทรัพย์</t>
  </si>
  <si>
    <t>หนี้สินและส่วนของผู้ถือหุ้น</t>
  </si>
  <si>
    <t>งบแสดงการเปลี่ยนแปลงส่วนของผู้ถือหุ้น</t>
  </si>
  <si>
    <t>สินทรัพย์หมุนเวียน</t>
  </si>
  <si>
    <t>รวมสินทรัพย์หมุนเวียน</t>
  </si>
  <si>
    <t>สินทรัพย์ไม่หมุนเวียน</t>
  </si>
  <si>
    <t>รวมสินทรัพย์</t>
  </si>
  <si>
    <t>รวมสินทรัพย์ไม่หมุนเวียน</t>
  </si>
  <si>
    <t>หนี้สินหมุนเวียน</t>
  </si>
  <si>
    <t>รวมหนี้สินหมุนเวียน</t>
  </si>
  <si>
    <t>ส่วนของผู้ถือหุ้น</t>
  </si>
  <si>
    <t>ทุนเรือนหุ้น</t>
  </si>
  <si>
    <t>กำไรสะสม</t>
  </si>
  <si>
    <t>รวมส่วนของผู้ถือหุ้น</t>
  </si>
  <si>
    <t>รวมหนี้สินและส่วนของผู้ถือหุ้น</t>
  </si>
  <si>
    <t>รายได้อื่น</t>
  </si>
  <si>
    <t>หนี้สินไม่หมุนเวียน</t>
  </si>
  <si>
    <t>รวมหนี้สิน</t>
  </si>
  <si>
    <t>หมายเหตุ</t>
  </si>
  <si>
    <t>รวมหนี้สินไม่หมุนเวียน</t>
  </si>
  <si>
    <t>งบกระแสเงินสด</t>
  </si>
  <si>
    <t>กระแสเงินสดจากกิจกรรมดำเนินงาน</t>
  </si>
  <si>
    <t>กระแสเงินสดจากกิจกรรมลงทุน</t>
  </si>
  <si>
    <t>กระแสเงินสดจากกิจกรรมจัดหาเงิน</t>
  </si>
  <si>
    <t>เงินสดและรายการเทียบเท่าเงินสด</t>
  </si>
  <si>
    <t>สินทรัพย์ไม่หมุนเวียนอื่น</t>
  </si>
  <si>
    <t xml:space="preserve">    ทุนจดทะเบียน</t>
  </si>
  <si>
    <t xml:space="preserve">    ทุนที่ออกและชำระแล้ว</t>
  </si>
  <si>
    <t xml:space="preserve">    จัดสรรแล้ว</t>
  </si>
  <si>
    <t xml:space="preserve">    ยังไม่ได้จัดสรร</t>
  </si>
  <si>
    <t xml:space="preserve">สินค้าคงเหลือ </t>
  </si>
  <si>
    <t xml:space="preserve">ที่ดิน อาคารและอุปกรณ์ </t>
  </si>
  <si>
    <t>เงินเบิกเกินบัญชีธนาคารและเงินกู้ยืมระยะสั้น</t>
  </si>
  <si>
    <t xml:space="preserve">   จากสถาบันการเงิน</t>
  </si>
  <si>
    <t>กำไรต่อหุ้นขั้นพื้นฐาน</t>
  </si>
  <si>
    <t>สินทรัพย์ภาษีเงินได้รอการตัดบัญชี</t>
  </si>
  <si>
    <t>ค่าใช้จ่ายในการขาย</t>
  </si>
  <si>
    <t>ต้นทุนทางการเงิน</t>
  </si>
  <si>
    <t>กำไรก่อนภาษีเงินได้</t>
  </si>
  <si>
    <t>กำไรสำหรับปี</t>
  </si>
  <si>
    <t>ค่าใช้จ่ายในการบริหาร</t>
  </si>
  <si>
    <t>งบแสดงฐานะการเงิน</t>
  </si>
  <si>
    <t>งบกำไรขาดทุนเบ็ดเสร็จ</t>
  </si>
  <si>
    <t xml:space="preserve">        ทุนสำรองตามกฎหมาย </t>
  </si>
  <si>
    <t>ยอดคงเหลือ ณ วันที่ 31 ธันวาคม 2558</t>
  </si>
  <si>
    <t>รายการที่จะไม่ถูกจัดประเภทรายการใหม่เข้าไปไว้ในกำไรหรือขาดทุน</t>
  </si>
  <si>
    <t xml:space="preserve">   คณิตศาสตร์ประกันภัยสำหรับโครงการผลประโยชน์พนักงาน</t>
  </si>
  <si>
    <t xml:space="preserve">กำไร (ขาดทุน) เบ็ดเสร็จอื่น </t>
  </si>
  <si>
    <t>ยอดคงเหลือ ณ วันที่ 31 ธันวาคม 2559</t>
  </si>
  <si>
    <t>กำไรเบ็ดเสร็จรวมสำหรับปี</t>
  </si>
  <si>
    <t>ค่าใช้จ่ายภาษีเงินได้</t>
  </si>
  <si>
    <t>(หน่วย : บาท)</t>
  </si>
  <si>
    <t>หมายเหตุประกอบงบการเงินเป็นส่วนหนึ่งของงบการเงินนี้</t>
  </si>
  <si>
    <t>งบการเงินนี้ได้รับการอนุมัติจากที่ประชุมสามัญผู้ถือหุ้น ครั้งที่ ………. เมื่อวันที่ …………….</t>
  </si>
  <si>
    <t xml:space="preserve">ขอรับรองว่ารายการข้างต้นเป็นความจริงและถูกต้องทุกประการ </t>
  </si>
  <si>
    <t>ลงชื่อ ……………………………………………………………………………….กรรมการตามอำนาจ</t>
  </si>
  <si>
    <t xml:space="preserve">   ที่ถึงกำหนดชำระภายในหนึ่งปี</t>
  </si>
  <si>
    <t>ส่วนของหนี้สินตามสัญญาเช่าทางการเงิน</t>
  </si>
  <si>
    <t>หนี้สินตามสัญญาเช่าทางการเงิน</t>
  </si>
  <si>
    <t>บริษัท เค.เอ็ม.แอล. เทคโนโลยี จำกัด</t>
  </si>
  <si>
    <t>งบแสดงฐานะการเงิน (ต่อ)</t>
  </si>
  <si>
    <t>- 2 -</t>
  </si>
  <si>
    <t>- 3 -</t>
  </si>
  <si>
    <t>2559</t>
  </si>
  <si>
    <t>รวม</t>
  </si>
  <si>
    <t>รายได้จากการขายและการให้บริการ</t>
  </si>
  <si>
    <t>ต้นทุนขายและการให้บริการ</t>
  </si>
  <si>
    <t>กำไรขั้นต้น</t>
  </si>
  <si>
    <t xml:space="preserve">ภาษีเงินได้เกี่ยวกับองค์ประกอบของกำไรขาดทุนเบ็ดเสร็จอื่น </t>
  </si>
  <si>
    <t>กำไร(ขาดทุน)เบ็ดเสร็จอื่นสำหรับปี- สุทธิจากภาษีเงินได้</t>
  </si>
  <si>
    <t>กำไร(ขาดทุน)จากการประมาณการตามหลัก</t>
  </si>
  <si>
    <t>กำไรต่อหุ้น</t>
  </si>
  <si>
    <t>ทุนเรือนหุ้นที่ออก</t>
  </si>
  <si>
    <t>และชำระแล้ว</t>
  </si>
  <si>
    <t>ยังไม่ได้จัดสรร</t>
  </si>
  <si>
    <t>กำไรเบ็ดเสร็จอื่นสำหรับปี</t>
  </si>
  <si>
    <t xml:space="preserve">                                  ลงชื่อ ……………………………………………………………………………….กรรมการตามอำนาจ</t>
  </si>
  <si>
    <t>เงินปันผลจ่าย</t>
  </si>
  <si>
    <t>งบกระแสเงินสด (ต่อ)</t>
  </si>
  <si>
    <t xml:space="preserve">        กำไรก่อนภาษีเงินได้</t>
  </si>
  <si>
    <t xml:space="preserve">            หนี้สูญ</t>
  </si>
  <si>
    <t xml:space="preserve">            หนี้สงสัยจะสูญ</t>
  </si>
  <si>
    <t xml:space="preserve">            ค่าเผื่อสินค้าล้าสมัย</t>
  </si>
  <si>
    <t xml:space="preserve">            ขาดทุนจากการตัดจำหน่ายอุปกรณ์</t>
  </si>
  <si>
    <t xml:space="preserve">            ค่าเสื่อมราคา</t>
  </si>
  <si>
    <t xml:space="preserve">            ค่าตัดจำหน่ายสินทรัพย์ไม่มีตัวตน</t>
  </si>
  <si>
    <t xml:space="preserve">            รายได้ดอกเบี้ย</t>
  </si>
  <si>
    <t xml:space="preserve">            ต้นทุนทางการเงิน</t>
  </si>
  <si>
    <t xml:space="preserve">            สินค้าคงเหลือ</t>
  </si>
  <si>
    <t xml:space="preserve">            สินทรัพย์ไม่หมุนเวียนอื่น</t>
  </si>
  <si>
    <t xml:space="preserve">        การเปลี่ยนแปลงในสินทรัพย์และหนี้สินดำเนินงาน</t>
  </si>
  <si>
    <t xml:space="preserve">        เงินสดรับ(จ่าย)จากการดำเนินงาน</t>
  </si>
  <si>
    <t xml:space="preserve">            เงินสดรับดอกเบี้ย</t>
  </si>
  <si>
    <t xml:space="preserve">            เงินสดจ่ายดอกเบี้ย</t>
  </si>
  <si>
    <t xml:space="preserve">            เงินสดจ่ายภาษีเงินได้</t>
  </si>
  <si>
    <t>เงินสดสุทธิได้มาจาก(ใช้ไปใน)กิจกรรมดำเนินงาน</t>
  </si>
  <si>
    <t xml:space="preserve">        รายการปรับปรุง :</t>
  </si>
  <si>
    <t xml:space="preserve">             ลงชื่อ ……………………………………………………………………………….กรรมการตามอำนาจ</t>
  </si>
  <si>
    <t xml:space="preserve">    หมายเหตุประกอบงบการเงินเป็นส่วนหนึ่งของงบการเงินนี้</t>
  </si>
  <si>
    <t xml:space="preserve">        เงินสดจ่ายคืนกู้ยืมระยะยาวจากสถาบันการเงิน</t>
  </si>
  <si>
    <t xml:space="preserve">        เงินสดจ่ายคืนเงินกู้ยืมระยะสั้นจากบุคคลที่เกี่ยวข้องกัน</t>
  </si>
  <si>
    <t xml:space="preserve">        เงินเบิกเกินบัญชีและเงินกู้ยืมระยะสั้นจากสถาบันการเงินเพิ่มขึ้น(ลดลง)</t>
  </si>
  <si>
    <t xml:space="preserve">        เงินสดจ่ายซื้อสินทรัพย์ถาวร</t>
  </si>
  <si>
    <t xml:space="preserve">        เงินสดจ่ายคืนหนี้สินตามสัญญาเช่าทางการเงิน</t>
  </si>
  <si>
    <t>เงินสดสุทธิได้มาจาก(ใช้ไปใน)กิจกรรมลงทุน</t>
  </si>
  <si>
    <t xml:space="preserve">        เงินสดจ่ายเงินปันผล</t>
  </si>
  <si>
    <t>เงินสดสุทธิได้มาจาก(ใช้ไปใน)กิจกรรมจัดหาเงิน</t>
  </si>
  <si>
    <t xml:space="preserve">เงินสดและรายการเทียบเท่าเงินสดเพิ่มขึ้น(ลดลง)สุทธิ </t>
  </si>
  <si>
    <t xml:space="preserve">เงินสดและรายการเทียบเท่า ณ วันที่ 1 มกราคม </t>
  </si>
  <si>
    <t>เงินสดและรายการเทียบเท่า ณ วันที่ 31 ธันวาคม</t>
  </si>
  <si>
    <t>เงินกู้ยืมระยะสั้นจากบุคคลที่เกี่ยวข้องกัน</t>
  </si>
  <si>
    <t xml:space="preserve">            รายการตัดจ่าย</t>
  </si>
  <si>
    <t>จำนวนหุ้นสามัญถัวเฉลี่ยถ่วงน้ำหนัก ( หน่วย : หุ้น )</t>
  </si>
  <si>
    <t xml:space="preserve">            ค่าใช้จ่ายผลประโยชน์พนักงาน</t>
  </si>
  <si>
    <t xml:space="preserve">            กำไรจากปรับมูลค่าลดลงจากสินค้าล้าสมัย</t>
  </si>
  <si>
    <t>กำไรจากการดำเนินงานก่อนการเปลี่ยนแปลงของสินทรัพย์และหนี้สินดำเนินงาน</t>
  </si>
  <si>
    <t>สำหรับปี สิ้นสุดวันที่ 31 ธันวาคม 2560</t>
  </si>
  <si>
    <t>2560</t>
  </si>
  <si>
    <t>ยอดคงเหลือ ณ วันที่ 31 ธันวาคม 2560</t>
  </si>
  <si>
    <t>ณ วันที่ 31 ธันวาคม 2560</t>
  </si>
  <si>
    <t xml:space="preserve">            กำไรจากการจำหน่ายทรัพย์สิน</t>
  </si>
  <si>
    <t xml:space="preserve">        เงินสดรับจากเงินกู้ยืมระยะสั้นจากบุคคลที่เกี่ยวข้องกัน</t>
  </si>
  <si>
    <t>10,19</t>
  </si>
  <si>
    <t>ภาษีเงินได้นิติบุคคลค้างจ่าย</t>
  </si>
  <si>
    <t>กำไรสุทธิสำหรับปี</t>
  </si>
  <si>
    <t>ลูกหนี้การค้าและลูกหนี้หมุนเวียนอื่น</t>
  </si>
  <si>
    <t>เจ้าหนี้การค้าและเจ้าหนี้หมุนเวียนอื่น</t>
  </si>
  <si>
    <t>ประมาณการหนี้สินไม่หมุนเวียนสำหรับ</t>
  </si>
  <si>
    <t xml:space="preserve">   ผลประโยชน์พนักงาน</t>
  </si>
  <si>
    <t xml:space="preserve">สินทรัพย์ไม่มีตัวตนอื่น </t>
  </si>
  <si>
    <t xml:space="preserve">(      นายบุญศักดิ์  เกียรติจรูญเลิศ      )                               </t>
  </si>
  <si>
    <t xml:space="preserve">                                    (      นายบุญศักดิ์  เกียรติจรูญเลิศ      )                               </t>
  </si>
  <si>
    <t xml:space="preserve">(      นายบุญศักดิ์  เกียรติจรูญเลิศ      )                                          </t>
  </si>
  <si>
    <t>13, 22</t>
  </si>
  <si>
    <t>หุ้นสามัญ 300,000 หุ้น มูลค่าหุ้นละ 100 บาท</t>
  </si>
  <si>
    <t xml:space="preserve">            (กำไร)ขาดทุนจากอัตราแลกเปลี่ยนที่ยังไม่เกิดขึ้น</t>
  </si>
  <si>
    <t xml:space="preserve">            ลูกหนี้การค้าและลูกหนี้หมุนเวียนอื่น</t>
  </si>
  <si>
    <t xml:space="preserve">            เจ้าหนี้การค้าและเจ้าหนี้หมุนเวียนอื่น</t>
  </si>
  <si>
    <t xml:space="preserve">        เงินสดจ่ายซื้อสินทรัพย์ไม่มีตัวตนอื่น</t>
  </si>
  <si>
    <t>สำรองตามกฎหมาย</t>
  </si>
  <si>
    <t>จัดสรรแล้ว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</si>
</sst>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87" formatCode="_(* #,##0.00_);_(* \(#,##0.00\);_(* &quot;-&quot;??_);_(@_)"/>
    <numFmt numFmtId="188" formatCode="#,##0\ ;\(#,##0\)"/>
    <numFmt numFmtId="189" formatCode="_(* #,##0_);_(* \(#,##0\);_(* &quot;-&quot;??_);_(@_)"/>
    <numFmt numFmtId="190" formatCode="#,##0;\(#,##0\)"/>
    <numFmt numFmtId="191" formatCode="#,##0.00;\(#,##0.00\)"/>
    <numFmt numFmtId="192" formatCode="#,##0_ ;\-#,##0"/>
    <numFmt numFmtId="193" formatCode="#,##0_);\(#,##0\)"/>
  </numFmts>
  <fonts count="30">
    <font>
      <sz val="15"/>
      <name val="Angsana New"/>
      <family val="1"/>
    </font>
    <font>
      <sz val="10"/>
      <name val="ApFont"/>
      <charset val="222"/>
    </font>
    <font>
      <sz val="15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6"/>
      <name val="Angsana New"/>
      <family val="1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5"/>
      <color indexed="8"/>
      <name val="Angsana New"/>
      <family val="1"/>
    </font>
    <font>
      <i/>
      <sz val="15"/>
      <color indexed="8"/>
      <name val="Angsana New"/>
      <family val="1"/>
    </font>
    <font>
      <sz val="10"/>
      <name val="Courier"/>
      <family val="3"/>
    </font>
    <font>
      <sz val="14"/>
      <name val="Cordia New"/>
      <family val="2"/>
    </font>
    <font>
      <sz val="10"/>
      <name val="Arial"/>
      <family val="2"/>
    </font>
    <font>
      <sz val="12"/>
      <name val="Helv"/>
      <charset val="222"/>
    </font>
    <font>
      <b/>
      <sz val="14"/>
      <color indexed="8"/>
      <name val="Angsana New"/>
      <family val="1"/>
    </font>
    <font>
      <sz val="14"/>
      <color indexed="8"/>
      <name val="Angsana New"/>
      <family val="1"/>
    </font>
    <font>
      <b/>
      <sz val="14"/>
      <name val="Angsana New"/>
      <family val="1"/>
    </font>
    <font>
      <i/>
      <sz val="14"/>
      <color indexed="8"/>
      <name val="Angsana New"/>
      <family val="1"/>
    </font>
    <font>
      <sz val="14"/>
      <name val="Angsana New"/>
      <family val="1"/>
    </font>
    <font>
      <sz val="15"/>
      <color theme="1"/>
      <name val="Angsana New"/>
      <family val="1"/>
    </font>
    <font>
      <sz val="15"/>
      <color rgb="FFFF0000"/>
      <name val="Angsana New"/>
      <family val="1"/>
    </font>
    <font>
      <b/>
      <sz val="15"/>
      <color theme="1"/>
      <name val="Angsana New"/>
      <family val="1"/>
    </font>
    <font>
      <i/>
      <sz val="16"/>
      <name val="Angsana New"/>
      <family val="1"/>
    </font>
    <font>
      <sz val="16"/>
      <color indexed="8"/>
      <name val="Angsana New"/>
      <family val="1"/>
    </font>
    <font>
      <i/>
      <sz val="16"/>
      <color indexed="8"/>
      <name val="Angsana New"/>
      <family val="1"/>
    </font>
    <font>
      <sz val="16"/>
      <name val="AngsanaUPC"/>
      <family val="1"/>
      <charset val="222"/>
    </font>
    <font>
      <b/>
      <i/>
      <sz val="15"/>
      <name val="Angsana New"/>
      <family val="1"/>
    </font>
    <font>
      <b/>
      <sz val="15"/>
      <color indexed="8"/>
      <name val="Angsana New"/>
      <family val="1"/>
    </font>
    <font>
      <b/>
      <i/>
      <sz val="15"/>
      <color indexed="8"/>
      <name val="Angsana New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3">
    <xf numFmtId="0" fontId="0" fillId="0" borderId="0"/>
    <xf numFmtId="187" fontId="1" fillId="0" borderId="0" applyFont="0" applyFill="0" applyBorder="0" applyAlignment="0" applyProtection="0"/>
    <xf numFmtId="19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0" fontId="12" fillId="0" borderId="0"/>
    <xf numFmtId="0" fontId="8" fillId="0" borderId="0"/>
    <xf numFmtId="0" fontId="2" fillId="0" borderId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4" fillId="0" borderId="0"/>
    <xf numFmtId="39" fontId="11" fillId="0" borderId="0"/>
  </cellStyleXfs>
  <cellXfs count="166">
    <xf numFmtId="0" fontId="0" fillId="0" borderId="0" xfId="0"/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187" fontId="2" fillId="0" borderId="0" xfId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187" fontId="2" fillId="0" borderId="0" xfId="1" applyFont="1" applyFill="1" applyAlignment="1">
      <alignment horizontal="right"/>
    </xf>
    <xf numFmtId="39" fontId="2" fillId="0" borderId="0" xfId="5" applyNumberFormat="1" applyFont="1" applyFill="1" applyBorder="1" applyAlignment="1"/>
    <xf numFmtId="39" fontId="2" fillId="0" borderId="0" xfId="5" applyNumberFormat="1" applyFont="1" applyFill="1" applyBorder="1" applyAlignment="1">
      <alignment horizontal="center"/>
    </xf>
    <xf numFmtId="39" fontId="9" fillId="0" borderId="2" xfId="1" applyNumberFormat="1" applyFont="1" applyFill="1" applyBorder="1" applyAlignment="1"/>
    <xf numFmtId="39" fontId="4" fillId="0" borderId="0" xfId="5" applyNumberFormat="1" applyFont="1" applyFill="1" applyBorder="1" applyAlignment="1">
      <alignment horizontal="centerContinuous" shrinkToFit="1"/>
    </xf>
    <xf numFmtId="49" fontId="2" fillId="0" borderId="0" xfId="6" applyNumberFormat="1" applyFont="1" applyFill="1" applyBorder="1" applyAlignment="1">
      <alignment horizontal="center" vertical="center"/>
    </xf>
    <xf numFmtId="39" fontId="4" fillId="0" borderId="0" xfId="5" applyNumberFormat="1" applyFont="1" applyFill="1" applyBorder="1" applyAlignment="1">
      <alignment horizontal="center" shrinkToFit="1"/>
    </xf>
    <xf numFmtId="39" fontId="2" fillId="0" borderId="0" xfId="5" quotePrefix="1" applyNumberFormat="1" applyFont="1" applyFill="1" applyBorder="1" applyAlignment="1">
      <alignment horizontal="center"/>
    </xf>
    <xf numFmtId="191" fontId="2" fillId="0" borderId="0" xfId="2" applyNumberFormat="1" applyFont="1" applyFill="1" applyBorder="1" applyAlignment="1">
      <alignment horizontal="right"/>
    </xf>
    <xf numFmtId="191" fontId="2" fillId="0" borderId="0" xfId="2" applyNumberFormat="1" applyFont="1" applyFill="1" applyAlignment="1">
      <alignment horizontal="right"/>
    </xf>
    <xf numFmtId="39" fontId="20" fillId="0" borderId="0" xfId="5" applyNumberFormat="1" applyFont="1" applyFill="1" applyBorder="1" applyAlignment="1"/>
    <xf numFmtId="39" fontId="21" fillId="0" borderId="0" xfId="5" applyNumberFormat="1" applyFont="1" applyFill="1" applyBorder="1" applyAlignment="1"/>
    <xf numFmtId="0" fontId="5" fillId="0" borderId="0" xfId="5" applyNumberFormat="1" applyFont="1" applyFill="1" applyBorder="1" applyAlignment="1">
      <alignment horizontal="center"/>
    </xf>
    <xf numFmtId="39" fontId="20" fillId="0" borderId="0" xfId="2" applyNumberFormat="1" applyFont="1" applyFill="1" applyBorder="1" applyAlignment="1"/>
    <xf numFmtId="39" fontId="2" fillId="0" borderId="0" xfId="2" applyNumberFormat="1" applyFont="1" applyFill="1" applyBorder="1" applyAlignment="1">
      <alignment horizontal="center"/>
    </xf>
    <xf numFmtId="39" fontId="4" fillId="0" borderId="0" xfId="5" applyNumberFormat="1" applyFont="1" applyFill="1" applyBorder="1" applyAlignment="1">
      <alignment horizontal="left"/>
    </xf>
    <xf numFmtId="39" fontId="2" fillId="0" borderId="0" xfId="2" applyNumberFormat="1" applyFont="1" applyFill="1" applyBorder="1" applyAlignment="1"/>
    <xf numFmtId="0" fontId="2" fillId="0" borderId="0" xfId="6" applyFont="1" applyFill="1" applyAlignment="1">
      <alignment vertical="center"/>
    </xf>
    <xf numFmtId="39" fontId="2" fillId="0" borderId="0" xfId="11" applyNumberFormat="1" applyFont="1" applyFill="1" applyAlignment="1">
      <alignment horizontal="centerContinuous" vertical="center"/>
    </xf>
    <xf numFmtId="187" fontId="2" fillId="0" borderId="0" xfId="1" applyFont="1" applyFill="1" applyBorder="1" applyAlignment="1">
      <alignment horizontal="right" shrinkToFit="1"/>
    </xf>
    <xf numFmtId="39" fontId="0" fillId="0" borderId="0" xfId="5" applyNumberFormat="1" applyFont="1" applyFill="1" applyBorder="1" applyAlignment="1"/>
    <xf numFmtId="39" fontId="22" fillId="0" borderId="0" xfId="5" applyNumberFormat="1" applyFont="1" applyFill="1" applyBorder="1" applyAlignment="1"/>
    <xf numFmtId="39" fontId="4" fillId="0" borderId="0" xfId="5" applyNumberFormat="1" applyFont="1" applyFill="1" applyBorder="1" applyAlignment="1"/>
    <xf numFmtId="39" fontId="5" fillId="0" borderId="0" xfId="5" applyNumberFormat="1" applyFont="1" applyFill="1" applyBorder="1" applyAlignment="1"/>
    <xf numFmtId="190" fontId="2" fillId="0" borderId="0" xfId="2" applyNumberFormat="1" applyFont="1" applyFill="1" applyBorder="1" applyAlignment="1">
      <alignment horizontal="right"/>
    </xf>
    <xf numFmtId="190" fontId="2" fillId="0" borderId="0" xfId="2" applyNumberFormat="1" applyFont="1" applyFill="1" applyAlignment="1">
      <alignment horizontal="right"/>
    </xf>
    <xf numFmtId="0" fontId="4" fillId="0" borderId="0" xfId="6" applyFont="1" applyFill="1" applyAlignment="1">
      <alignment vertical="center"/>
    </xf>
    <xf numFmtId="39" fontId="9" fillId="0" borderId="0" xfId="7" applyNumberFormat="1" applyFont="1" applyFill="1" applyAlignment="1">
      <alignment vertical="center"/>
    </xf>
    <xf numFmtId="39" fontId="9" fillId="0" borderId="0" xfId="7" applyNumberFormat="1" applyFont="1" applyFill="1" applyAlignment="1">
      <alignment horizontal="centerContinuous" vertical="center"/>
    </xf>
    <xf numFmtId="39" fontId="10" fillId="0" borderId="0" xfId="7" applyNumberFormat="1" applyFont="1" applyFill="1" applyAlignment="1">
      <alignment horizontal="centerContinuous" vertical="center"/>
    </xf>
    <xf numFmtId="39" fontId="10" fillId="0" borderId="0" xfId="7" applyNumberFormat="1" applyFont="1" applyFill="1" applyAlignment="1">
      <alignment vertical="center"/>
    </xf>
    <xf numFmtId="39" fontId="9" fillId="0" borderId="2" xfId="7" applyNumberFormat="1" applyFont="1" applyFill="1" applyBorder="1" applyAlignment="1">
      <alignment horizontal="center" vertical="center"/>
    </xf>
    <xf numFmtId="39" fontId="9" fillId="0" borderId="2" xfId="7" applyNumberFormat="1" applyFont="1" applyFill="1" applyBorder="1" applyAlignment="1">
      <alignment vertical="center"/>
    </xf>
    <xf numFmtId="39" fontId="10" fillId="0" borderId="2" xfId="7" applyNumberFormat="1" applyFont="1" applyFill="1" applyBorder="1" applyAlignment="1">
      <alignment horizontal="center" vertical="center"/>
    </xf>
    <xf numFmtId="0" fontId="10" fillId="0" borderId="0" xfId="7" applyNumberFormat="1" applyFont="1" applyFill="1" applyAlignment="1">
      <alignment vertical="center"/>
    </xf>
    <xf numFmtId="191" fontId="9" fillId="0" borderId="0" xfId="7" applyNumberFormat="1" applyFont="1" applyFill="1" applyAlignment="1">
      <alignment vertical="center"/>
    </xf>
    <xf numFmtId="39" fontId="20" fillId="0" borderId="0" xfId="7" applyNumberFormat="1" applyFont="1" applyFill="1" applyAlignment="1">
      <alignment vertical="center"/>
    </xf>
    <xf numFmtId="191" fontId="9" fillId="0" borderId="0" xfId="10" applyNumberFormat="1" applyFont="1" applyFill="1" applyBorder="1" applyAlignment="1">
      <alignment vertical="center"/>
    </xf>
    <xf numFmtId="39" fontId="10" fillId="0" borderId="2" xfId="1" applyNumberFormat="1" applyFont="1" applyFill="1" applyBorder="1" applyAlignment="1">
      <alignment horizontal="center"/>
    </xf>
    <xf numFmtId="187" fontId="9" fillId="0" borderId="0" xfId="1" applyFont="1" applyFill="1" applyBorder="1" applyAlignment="1">
      <alignment vertical="center"/>
    </xf>
    <xf numFmtId="39" fontId="10" fillId="0" borderId="0" xfId="7" applyNumberFormat="1" applyFont="1" applyFill="1" applyAlignment="1">
      <alignment horizontal="center" vertical="center"/>
    </xf>
    <xf numFmtId="39" fontId="10" fillId="0" borderId="0" xfId="0" applyNumberFormat="1" applyFont="1" applyFill="1" applyAlignment="1">
      <alignment horizontal="center"/>
    </xf>
    <xf numFmtId="39" fontId="16" fillId="0" borderId="0" xfId="0" applyNumberFormat="1" applyFont="1" applyFill="1" applyAlignment="1">
      <alignment vertical="center"/>
    </xf>
    <xf numFmtId="39" fontId="17" fillId="0" borderId="0" xfId="5" applyNumberFormat="1" applyFont="1" applyFill="1" applyBorder="1" applyAlignment="1">
      <alignment horizontal="center" vertical="center"/>
    </xf>
    <xf numFmtId="39" fontId="16" fillId="0" borderId="0" xfId="0" applyNumberFormat="1" applyFont="1" applyFill="1" applyBorder="1" applyAlignment="1">
      <alignment vertical="center"/>
    </xf>
    <xf numFmtId="39" fontId="18" fillId="0" borderId="0" xfId="0" applyNumberFormat="1" applyFont="1" applyFill="1" applyBorder="1" applyAlignment="1">
      <alignment horizontal="center" vertical="center"/>
    </xf>
    <xf numFmtId="187" fontId="16" fillId="0" borderId="0" xfId="1" applyFont="1" applyFill="1" applyAlignment="1">
      <alignment vertical="center"/>
    </xf>
    <xf numFmtId="187" fontId="16" fillId="0" borderId="0" xfId="1" applyFont="1" applyFill="1" applyBorder="1" applyAlignment="1">
      <alignment vertical="center"/>
    </xf>
    <xf numFmtId="39" fontId="18" fillId="0" borderId="0" xfId="0" applyNumberFormat="1" applyFont="1" applyFill="1" applyAlignment="1">
      <alignment vertical="center"/>
    </xf>
    <xf numFmtId="39" fontId="16" fillId="0" borderId="0" xfId="4" applyNumberFormat="1" applyFont="1" applyFill="1" applyAlignment="1">
      <alignment vertical="center"/>
    </xf>
    <xf numFmtId="0" fontId="19" fillId="0" borderId="0" xfId="6" applyFont="1" applyFill="1" applyBorder="1" applyAlignment="1">
      <alignment vertical="center"/>
    </xf>
    <xf numFmtId="38" fontId="16" fillId="0" borderId="0" xfId="1" applyNumberFormat="1" applyFont="1" applyFill="1" applyAlignment="1">
      <alignment vertical="center"/>
    </xf>
    <xf numFmtId="38" fontId="16" fillId="0" borderId="0" xfId="1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189" fontId="2" fillId="0" borderId="0" xfId="1" quotePrefix="1" applyNumberFormat="1" applyFont="1" applyFill="1" applyBorder="1" applyAlignment="1"/>
    <xf numFmtId="189" fontId="2" fillId="0" borderId="0" xfId="1" applyNumberFormat="1" applyFont="1" applyFill="1" applyBorder="1" applyAlignment="1">
      <alignment horizontal="center"/>
    </xf>
    <xf numFmtId="189" fontId="2" fillId="0" borderId="0" xfId="1" applyNumberFormat="1" applyFont="1" applyFill="1" applyBorder="1" applyAlignment="1">
      <alignment horizontal="right"/>
    </xf>
    <xf numFmtId="189" fontId="2" fillId="0" borderId="0" xfId="1" applyNumberFormat="1" applyFont="1" applyFill="1" applyAlignment="1">
      <alignment horizontal="right"/>
    </xf>
    <xf numFmtId="189" fontId="2" fillId="0" borderId="1" xfId="1" applyNumberFormat="1" applyFont="1" applyFill="1" applyBorder="1" applyAlignment="1">
      <alignment horizontal="right"/>
    </xf>
    <xf numFmtId="189" fontId="2" fillId="0" borderId="0" xfId="1" applyNumberFormat="1" applyFont="1" applyFill="1" applyBorder="1" applyAlignment="1">
      <alignment horizontal="right" shrinkToFit="1"/>
    </xf>
    <xf numFmtId="189" fontId="2" fillId="0" borderId="3" xfId="1" applyNumberFormat="1" applyFont="1" applyFill="1" applyBorder="1" applyAlignment="1">
      <alignment horizontal="right"/>
    </xf>
    <xf numFmtId="189" fontId="2" fillId="0" borderId="0" xfId="2" applyNumberFormat="1" applyFont="1" applyFill="1" applyBorder="1" applyAlignment="1">
      <alignment horizontal="right"/>
    </xf>
    <xf numFmtId="187" fontId="9" fillId="0" borderId="0" xfId="1" applyFont="1" applyFill="1" applyAlignment="1">
      <alignment vertical="center"/>
    </xf>
    <xf numFmtId="0" fontId="10" fillId="0" borderId="0" xfId="7" applyNumberFormat="1" applyFont="1" applyFill="1" applyAlignment="1">
      <alignment horizontal="center" vertical="center"/>
    </xf>
    <xf numFmtId="190" fontId="16" fillId="0" borderId="0" xfId="1" applyNumberFormat="1" applyFont="1" applyFill="1" applyAlignment="1">
      <alignment vertical="center"/>
    </xf>
    <xf numFmtId="190" fontId="16" fillId="0" borderId="3" xfId="1" applyNumberFormat="1" applyFont="1" applyFill="1" applyBorder="1" applyAlignment="1">
      <alignment vertical="center"/>
    </xf>
    <xf numFmtId="192" fontId="9" fillId="0" borderId="0" xfId="1" applyNumberFormat="1" applyFont="1" applyFill="1" applyAlignment="1">
      <alignment vertical="center"/>
    </xf>
    <xf numFmtId="192" fontId="9" fillId="0" borderId="0" xfId="1" applyNumberFormat="1" applyFont="1" applyFill="1" applyBorder="1" applyAlignment="1">
      <alignment vertical="center"/>
    </xf>
    <xf numFmtId="192" fontId="9" fillId="0" borderId="1" xfId="1" applyNumberFormat="1" applyFont="1" applyFill="1" applyBorder="1" applyAlignment="1">
      <alignment vertical="center"/>
    </xf>
    <xf numFmtId="192" fontId="9" fillId="0" borderId="0" xfId="1" applyNumberFormat="1" applyFont="1" applyFill="1" applyAlignment="1">
      <alignment horizontal="right" vertical="center"/>
    </xf>
    <xf numFmtId="187" fontId="16" fillId="0" borderId="2" xfId="1" applyFont="1" applyFill="1" applyBorder="1" applyAlignment="1">
      <alignment vertical="center"/>
    </xf>
    <xf numFmtId="39" fontId="0" fillId="0" borderId="0" xfId="2" applyNumberFormat="1" applyFont="1" applyFill="1" applyBorder="1" applyAlignment="1"/>
    <xf numFmtId="37" fontId="16" fillId="0" borderId="0" xfId="1" applyNumberFormat="1" applyFont="1" applyFill="1" applyAlignment="1">
      <alignment vertical="center"/>
    </xf>
    <xf numFmtId="39" fontId="9" fillId="0" borderId="0" xfId="7" applyNumberFormat="1" applyFont="1" applyFill="1" applyAlignment="1">
      <alignment horizontal="center" vertical="center"/>
    </xf>
    <xf numFmtId="189" fontId="16" fillId="0" borderId="0" xfId="1" applyNumberFormat="1" applyFont="1" applyFill="1" applyBorder="1" applyAlignment="1">
      <alignment vertical="center"/>
    </xf>
    <xf numFmtId="49" fontId="0" fillId="0" borderId="3" xfId="3" applyNumberFormat="1" applyFont="1" applyFill="1" applyBorder="1" applyAlignment="1">
      <alignment horizontal="center" vertical="center"/>
    </xf>
    <xf numFmtId="190" fontId="9" fillId="0" borderId="0" xfId="1" applyNumberFormat="1" applyFont="1" applyFill="1" applyAlignment="1">
      <alignment vertical="center"/>
    </xf>
    <xf numFmtId="0" fontId="19" fillId="0" borderId="3" xfId="3" quotePrefix="1" applyNumberFormat="1" applyFont="1" applyFill="1" applyBorder="1" applyAlignment="1">
      <alignment horizontal="center" vertical="center"/>
    </xf>
    <xf numFmtId="0" fontId="19" fillId="0" borderId="3" xfId="3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7" fillId="0" borderId="0" xfId="0" applyFont="1" applyFill="1"/>
    <xf numFmtId="0" fontId="23" fillId="0" borderId="0" xfId="0" applyFont="1" applyFill="1" applyAlignment="1">
      <alignment horizontal="center"/>
    </xf>
    <xf numFmtId="187" fontId="7" fillId="0" borderId="0" xfId="1" quotePrefix="1" applyFont="1" applyFill="1" applyBorder="1" applyAlignment="1">
      <alignment horizontal="center"/>
    </xf>
    <xf numFmtId="187" fontId="7" fillId="0" borderId="0" xfId="1" applyFont="1" applyFill="1" applyBorder="1" applyAlignment="1">
      <alignment horizontal="center"/>
    </xf>
    <xf numFmtId="187" fontId="23" fillId="0" borderId="0" xfId="1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7" fillId="0" borderId="0" xfId="0" applyFont="1" applyFill="1" applyBorder="1"/>
    <xf numFmtId="39" fontId="24" fillId="0" borderId="3" xfId="1" quotePrefix="1" applyNumberFormat="1" applyFont="1" applyFill="1" applyBorder="1" applyAlignment="1">
      <alignment horizontal="center" vertical="center"/>
    </xf>
    <xf numFmtId="0" fontId="7" fillId="0" borderId="1" xfId="1" applyNumberFormat="1" applyFont="1" applyFill="1" applyBorder="1"/>
    <xf numFmtId="0" fontId="6" fillId="0" borderId="0" xfId="0" applyFont="1" applyFill="1" applyAlignment="1"/>
    <xf numFmtId="39" fontId="24" fillId="0" borderId="0" xfId="1" quotePrefix="1" applyNumberFormat="1" applyFont="1" applyFill="1" applyBorder="1" applyAlignment="1">
      <alignment horizontal="center" vertical="center"/>
    </xf>
    <xf numFmtId="0" fontId="7" fillId="0" borderId="0" xfId="1" applyNumberFormat="1" applyFont="1" applyFill="1" applyBorder="1"/>
    <xf numFmtId="39" fontId="25" fillId="0" borderId="0" xfId="1" quotePrefix="1" applyNumberFormat="1" applyFont="1" applyFill="1" applyBorder="1" applyAlignment="1">
      <alignment horizontal="center" vertical="center"/>
    </xf>
    <xf numFmtId="0" fontId="6" fillId="0" borderId="0" xfId="0" applyFont="1" applyFill="1"/>
    <xf numFmtId="0" fontId="23" fillId="0" borderId="0" xfId="0" applyFont="1" applyFill="1"/>
    <xf numFmtId="38" fontId="7" fillId="0" borderId="0" xfId="1" applyNumberFormat="1" applyFont="1" applyFill="1" applyAlignment="1">
      <alignment horizontal="right"/>
    </xf>
    <xf numFmtId="38" fontId="7" fillId="0" borderId="0" xfId="1" applyNumberFormat="1" applyFont="1" applyFill="1"/>
    <xf numFmtId="38" fontId="7" fillId="0" borderId="0" xfId="0" applyNumberFormat="1" applyFont="1" applyFill="1"/>
    <xf numFmtId="0" fontId="3" fillId="0" borderId="0" xfId="0" applyFont="1" applyFill="1"/>
    <xf numFmtId="38" fontId="3" fillId="0" borderId="3" xfId="1" applyNumberFormat="1" applyFont="1" applyFill="1" applyBorder="1"/>
    <xf numFmtId="38" fontId="7" fillId="0" borderId="0" xfId="1" applyNumberFormat="1" applyFont="1" applyFill="1" applyBorder="1"/>
    <xf numFmtId="3" fontId="7" fillId="0" borderId="0" xfId="0" applyNumberFormat="1" applyFont="1" applyFill="1"/>
    <xf numFmtId="38" fontId="3" fillId="0" borderId="4" xfId="1" applyNumberFormat="1" applyFont="1" applyFill="1" applyBorder="1"/>
    <xf numFmtId="187" fontId="3" fillId="0" borderId="0" xfId="1" applyFont="1" applyFill="1" applyBorder="1"/>
    <xf numFmtId="187" fontId="7" fillId="0" borderId="0" xfId="1" applyFont="1" applyFill="1" applyBorder="1"/>
    <xf numFmtId="39" fontId="7" fillId="0" borderId="0" xfId="12" applyNumberFormat="1" applyFont="1" applyAlignment="1" applyProtection="1">
      <alignment horizontal="left"/>
    </xf>
    <xf numFmtId="39" fontId="26" fillId="0" borderId="0" xfId="12" applyFont="1"/>
    <xf numFmtId="1" fontId="26" fillId="0" borderId="0" xfId="3" applyNumberFormat="1" applyFont="1" applyAlignment="1">
      <alignment horizontal="center"/>
    </xf>
    <xf numFmtId="39" fontId="26" fillId="0" borderId="0" xfId="12" applyFont="1" applyAlignment="1" applyProtection="1">
      <alignment horizontal="left"/>
    </xf>
    <xf numFmtId="39" fontId="7" fillId="0" borderId="0" xfId="0" applyNumberFormat="1" applyFont="1"/>
    <xf numFmtId="188" fontId="3" fillId="0" borderId="0" xfId="0" applyNumberFormat="1" applyFont="1" applyFill="1" applyBorder="1"/>
    <xf numFmtId="188" fontId="7" fillId="0" borderId="0" xfId="0" applyNumberFormat="1" applyFont="1" applyFill="1" applyBorder="1"/>
    <xf numFmtId="0" fontId="3" fillId="0" borderId="0" xfId="0" applyFont="1" applyFill="1" applyAlignment="1"/>
    <xf numFmtId="0" fontId="23" fillId="0" borderId="0" xfId="0" applyFont="1" applyFill="1" applyBorder="1"/>
    <xf numFmtId="189" fontId="7" fillId="0" borderId="0" xfId="1" applyNumberFormat="1" applyFont="1" applyFill="1"/>
    <xf numFmtId="187" fontId="7" fillId="0" borderId="0" xfId="1" applyFont="1" applyFill="1"/>
    <xf numFmtId="0" fontId="7" fillId="0" borderId="0" xfId="0" applyFont="1" applyFill="1" applyAlignment="1">
      <alignment horizontal="left"/>
    </xf>
    <xf numFmtId="38" fontId="3" fillId="0" borderId="3" xfId="1" applyNumberFormat="1" applyFont="1" applyFill="1" applyBorder="1" applyAlignment="1">
      <alignment horizontal="right"/>
    </xf>
    <xf numFmtId="38" fontId="3" fillId="0" borderId="1" xfId="1" applyNumberFormat="1" applyFont="1" applyFill="1" applyBorder="1"/>
    <xf numFmtId="188" fontId="7" fillId="0" borderId="0" xfId="0" applyNumberFormat="1" applyFont="1" applyFill="1"/>
    <xf numFmtId="38" fontId="7" fillId="0" borderId="4" xfId="1" applyNumberFormat="1" applyFont="1" applyFill="1" applyBorder="1"/>
    <xf numFmtId="0" fontId="7" fillId="0" borderId="0" xfId="0" quotePrefix="1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187" fontId="7" fillId="0" borderId="0" xfId="0" applyNumberFormat="1" applyFont="1" applyFill="1"/>
    <xf numFmtId="9" fontId="2" fillId="0" borderId="0" xfId="9" applyFont="1" applyFill="1" applyBorder="1" applyAlignment="1"/>
    <xf numFmtId="10" fontId="7" fillId="0" borderId="0" xfId="9" applyNumberFormat="1" applyFont="1" applyFill="1"/>
    <xf numFmtId="193" fontId="16" fillId="0" borderId="0" xfId="1" applyNumberFormat="1" applyFont="1" applyFill="1" applyAlignment="1">
      <alignment vertical="center"/>
    </xf>
    <xf numFmtId="193" fontId="16" fillId="0" borderId="2" xfId="1" applyNumberFormat="1" applyFont="1" applyFill="1" applyBorder="1" applyAlignment="1">
      <alignment vertical="center"/>
    </xf>
    <xf numFmtId="193" fontId="16" fillId="0" borderId="0" xfId="1" applyNumberFormat="1" applyFont="1" applyFill="1" applyBorder="1" applyAlignment="1">
      <alignment vertical="center"/>
    </xf>
    <xf numFmtId="193" fontId="16" fillId="0" borderId="1" xfId="1" applyNumberFormat="1" applyFont="1" applyFill="1" applyBorder="1" applyAlignment="1">
      <alignment vertical="center"/>
    </xf>
    <xf numFmtId="193" fontId="16" fillId="0" borderId="3" xfId="1" applyNumberFormat="1" applyFont="1" applyFill="1" applyBorder="1" applyAlignment="1">
      <alignment vertical="center"/>
    </xf>
    <xf numFmtId="39" fontId="9" fillId="0" borderId="0" xfId="7" applyNumberFormat="1" applyFont="1" applyFill="1" applyBorder="1" applyAlignment="1">
      <alignment horizontal="center" vertical="center"/>
    </xf>
    <xf numFmtId="39" fontId="7" fillId="0" borderId="0" xfId="12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quotePrefix="1" applyFont="1" applyFill="1" applyAlignment="1">
      <alignment horizontal="center"/>
    </xf>
    <xf numFmtId="39" fontId="2" fillId="0" borderId="0" xfId="12" applyNumberFormat="1" applyFont="1" applyAlignment="1">
      <alignment horizontal="center"/>
    </xf>
    <xf numFmtId="0" fontId="2" fillId="0" borderId="0" xfId="6" applyFont="1" applyFill="1" applyAlignment="1">
      <alignment horizontal="center" vertical="center"/>
    </xf>
    <xf numFmtId="39" fontId="2" fillId="0" borderId="0" xfId="0" applyNumberFormat="1" applyFont="1" applyAlignment="1">
      <alignment horizontal="center"/>
    </xf>
    <xf numFmtId="39" fontId="9" fillId="0" borderId="0" xfId="7" applyNumberFormat="1" applyFont="1" applyFill="1" applyAlignment="1">
      <alignment horizontal="center" vertical="center"/>
    </xf>
    <xf numFmtId="39" fontId="9" fillId="0" borderId="3" xfId="7" applyNumberFormat="1" applyFont="1" applyFill="1" applyBorder="1" applyAlignment="1">
      <alignment horizontal="center" vertical="center"/>
    </xf>
    <xf numFmtId="39" fontId="15" fillId="0" borderId="0" xfId="0" applyNumberFormat="1" applyFont="1" applyFill="1" applyAlignment="1">
      <alignment horizontal="center" vertical="center"/>
    </xf>
    <xf numFmtId="39" fontId="17" fillId="0" borderId="0" xfId="5" applyNumberFormat="1" applyFont="1" applyFill="1" applyBorder="1" applyAlignment="1">
      <alignment horizontal="center" vertical="center"/>
    </xf>
    <xf numFmtId="39" fontId="16" fillId="0" borderId="0" xfId="0" applyNumberFormat="1" applyFont="1" applyFill="1" applyAlignment="1">
      <alignment horizontal="left" vertical="center"/>
    </xf>
    <xf numFmtId="39" fontId="16" fillId="0" borderId="0" xfId="0" applyNumberFormat="1" applyFont="1" applyFill="1" applyAlignment="1">
      <alignment horizontal="center" vertical="center"/>
    </xf>
    <xf numFmtId="39" fontId="18" fillId="0" borderId="0" xfId="0" applyNumberFormat="1" applyFont="1" applyFill="1" applyAlignment="1">
      <alignment horizontal="center" vertical="center"/>
    </xf>
    <xf numFmtId="39" fontId="19" fillId="0" borderId="0" xfId="5" applyNumberFormat="1" applyFont="1" applyFill="1" applyBorder="1" applyAlignment="1">
      <alignment horizontal="center" vertical="center"/>
    </xf>
    <xf numFmtId="39" fontId="4" fillId="0" borderId="0" xfId="2" applyNumberFormat="1" applyFont="1" applyFill="1" applyBorder="1" applyAlignment="1"/>
    <xf numFmtId="0" fontId="27" fillId="0" borderId="0" xfId="5" applyNumberFormat="1" applyFont="1" applyFill="1" applyBorder="1" applyAlignment="1">
      <alignment horizontal="center"/>
    </xf>
    <xf numFmtId="189" fontId="4" fillId="0" borderId="4" xfId="1" applyNumberFormat="1" applyFont="1" applyFill="1" applyBorder="1" applyAlignment="1">
      <alignment horizontal="right"/>
    </xf>
    <xf numFmtId="189" fontId="4" fillId="0" borderId="0" xfId="1" applyNumberFormat="1" applyFont="1" applyFill="1" applyBorder="1" applyAlignment="1">
      <alignment horizontal="right" shrinkToFit="1"/>
    </xf>
    <xf numFmtId="39" fontId="28" fillId="0" borderId="0" xfId="7" applyNumberFormat="1" applyFont="1" applyFill="1" applyAlignment="1">
      <alignment vertical="center"/>
    </xf>
    <xf numFmtId="0" fontId="29" fillId="0" borderId="0" xfId="7" applyNumberFormat="1" applyFont="1" applyFill="1" applyAlignment="1">
      <alignment vertical="center"/>
    </xf>
    <xf numFmtId="192" fontId="28" fillId="0" borderId="7" xfId="1" applyNumberFormat="1" applyFont="1" applyFill="1" applyBorder="1" applyAlignment="1">
      <alignment vertical="center"/>
    </xf>
    <xf numFmtId="192" fontId="28" fillId="0" borderId="0" xfId="1" applyNumberFormat="1" applyFont="1" applyFill="1" applyBorder="1" applyAlignment="1">
      <alignment vertical="center"/>
    </xf>
    <xf numFmtId="39" fontId="15" fillId="0" borderId="0" xfId="0" applyNumberFormat="1" applyFont="1" applyFill="1" applyAlignment="1">
      <alignment vertical="center"/>
    </xf>
    <xf numFmtId="190" fontId="15" fillId="0" borderId="7" xfId="1" applyNumberFormat="1" applyFont="1" applyFill="1" applyBorder="1" applyAlignment="1">
      <alignment vertical="center"/>
    </xf>
    <xf numFmtId="190" fontId="15" fillId="0" borderId="0" xfId="1" applyNumberFormat="1" applyFont="1" applyFill="1" applyAlignment="1">
      <alignment vertical="center"/>
    </xf>
  </cellXfs>
  <cellStyles count="13">
    <cellStyle name="Comma" xfId="1" builtinId="3"/>
    <cellStyle name="Comma 2" xfId="2"/>
    <cellStyle name="Comma 3" xfId="3"/>
    <cellStyle name="Comma 4" xfId="4"/>
    <cellStyle name="Normal" xfId="0" builtinId="0"/>
    <cellStyle name="Normal 2" xfId="5"/>
    <cellStyle name="Normal 3" xfId="6"/>
    <cellStyle name="Normal 4" xfId="7"/>
    <cellStyle name="Normal 5" xfId="8"/>
    <cellStyle name="Percent" xfId="9" builtinId="5"/>
    <cellStyle name="เครื่องหมายจุลภาค 2" xfId="10"/>
    <cellStyle name="ปกติ 4" xfId="11"/>
    <cellStyle name="ปกติ_Sheet1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mes_saga/Dropbox/&#3650;&#3615;&#3621;&#3648;&#3604;&#3629;&#3619;&#3660;&#3607;&#3637;&#3617;%20DIA/Thai%20Health/&#3611;&#3637;%2059/Yearend%2059/Draft%20&#3591;&#3610;&#3585;&#3634;&#3619;&#3648;&#3591;&#3636;&#3609;/&#3591;&#3610;&#3585;&#3634;&#3619;&#3648;&#3591;&#3636;&#3609;&#3593;&#3610;&#3633;&#3610;&#3626;&#3640;&#3604;&#3607;&#3657;&#3634;&#3618;/TH444%20(T2)%20Q4-5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S"/>
      <sheetName val="PL"/>
      <sheetName val="EQ "/>
      <sheetName val="CF "/>
    </sheetNames>
    <sheetDataSet>
      <sheetData sheetId="0" refreshError="1">
        <row r="5">
          <cell r="G5" t="str">
            <v>(หน่วย : บาท)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02"/>
  <sheetViews>
    <sheetView view="pageBreakPreview" topLeftCell="A88" zoomScale="85" zoomScaleNormal="80" zoomScaleSheetLayoutView="85" workbookViewId="0">
      <selection activeCell="C82" sqref="C82"/>
    </sheetView>
  </sheetViews>
  <sheetFormatPr defaultColWidth="10.85546875" defaultRowHeight="22.5" customHeight="1"/>
  <cols>
    <col min="1" max="3" width="1.85546875" style="88" customWidth="1"/>
    <col min="4" max="4" width="13.85546875" style="88" customWidth="1"/>
    <col min="5" max="5" width="23.42578125" style="88" customWidth="1"/>
    <col min="6" max="6" width="10.85546875" style="102" customWidth="1"/>
    <col min="7" max="7" width="1.42578125" style="88" customWidth="1"/>
    <col min="8" max="8" width="17.7109375" style="88" customWidth="1"/>
    <col min="9" max="9" width="1.42578125" style="88" customWidth="1"/>
    <col min="10" max="10" width="17.7109375" style="88" customWidth="1"/>
    <col min="11" max="11" width="13.5703125" style="88" bestFit="1" customWidth="1"/>
    <col min="12" max="16384" width="10.85546875" style="88"/>
  </cols>
  <sheetData>
    <row r="1" spans="1:11" s="1" customFormat="1" ht="22.5" customHeight="1">
      <c r="A1" s="141" t="s">
        <v>59</v>
      </c>
      <c r="B1" s="141"/>
      <c r="C1" s="141"/>
      <c r="D1" s="141"/>
      <c r="E1" s="141"/>
      <c r="F1" s="141"/>
      <c r="G1" s="141"/>
      <c r="H1" s="141"/>
      <c r="I1" s="141"/>
      <c r="J1" s="141"/>
    </row>
    <row r="2" spans="1:11" s="1" customFormat="1" ht="22.5" customHeight="1">
      <c r="A2" s="141" t="s">
        <v>41</v>
      </c>
      <c r="B2" s="141"/>
      <c r="C2" s="141"/>
      <c r="D2" s="141"/>
      <c r="E2" s="141"/>
      <c r="F2" s="141"/>
      <c r="G2" s="141"/>
      <c r="H2" s="141"/>
      <c r="I2" s="141"/>
      <c r="J2" s="141"/>
    </row>
    <row r="3" spans="1:11" s="1" customFormat="1" ht="22.5" customHeight="1">
      <c r="A3" s="141" t="s">
        <v>119</v>
      </c>
      <c r="B3" s="141"/>
      <c r="C3" s="141"/>
      <c r="D3" s="141"/>
      <c r="E3" s="141"/>
      <c r="F3" s="141"/>
      <c r="G3" s="141"/>
      <c r="H3" s="141"/>
      <c r="I3" s="141"/>
      <c r="J3" s="141"/>
    </row>
    <row r="4" spans="1:11" s="1" customFormat="1" ht="22.5" customHeight="1">
      <c r="F4" s="2"/>
    </row>
    <row r="5" spans="1:11" ht="22.5" customHeight="1">
      <c r="F5" s="89"/>
      <c r="H5" s="90"/>
      <c r="I5" s="91"/>
      <c r="J5" s="92" t="s">
        <v>51</v>
      </c>
    </row>
    <row r="6" spans="1:11" ht="22.5" customHeight="1">
      <c r="F6" s="93" t="s">
        <v>18</v>
      </c>
      <c r="G6" s="94"/>
      <c r="H6" s="95" t="s">
        <v>117</v>
      </c>
      <c r="I6" s="96"/>
      <c r="J6" s="95" t="s">
        <v>63</v>
      </c>
    </row>
    <row r="7" spans="1:11" ht="22.5" customHeight="1">
      <c r="A7" s="97" t="s">
        <v>0</v>
      </c>
      <c r="F7" s="93"/>
      <c r="G7" s="94"/>
      <c r="H7" s="98"/>
      <c r="I7" s="99"/>
      <c r="J7" s="100"/>
    </row>
    <row r="8" spans="1:11" ht="22.5" customHeight="1">
      <c r="A8" s="101" t="s">
        <v>3</v>
      </c>
    </row>
    <row r="9" spans="1:11" ht="22.5" customHeight="1">
      <c r="A9" s="88" t="s">
        <v>24</v>
      </c>
      <c r="F9" s="89">
        <v>5</v>
      </c>
      <c r="H9" s="103">
        <v>17329935</v>
      </c>
      <c r="I9" s="104"/>
      <c r="J9" s="103">
        <v>11996253</v>
      </c>
    </row>
    <row r="10" spans="1:11" ht="22.5" customHeight="1">
      <c r="A10" s="88" t="s">
        <v>125</v>
      </c>
      <c r="F10" s="89">
        <v>6</v>
      </c>
      <c r="H10" s="103">
        <v>91343585</v>
      </c>
      <c r="I10" s="104"/>
      <c r="J10" s="103">
        <v>86813138</v>
      </c>
    </row>
    <row r="11" spans="1:11" ht="22.5" customHeight="1">
      <c r="A11" s="88" t="s">
        <v>30</v>
      </c>
      <c r="F11" s="89">
        <v>7</v>
      </c>
      <c r="H11" s="103">
        <v>145853382</v>
      </c>
      <c r="I11" s="104"/>
      <c r="J11" s="103">
        <v>119326042</v>
      </c>
      <c r="K11" s="105"/>
    </row>
    <row r="12" spans="1:11" ht="22.5" customHeight="1">
      <c r="A12" s="106" t="s">
        <v>4</v>
      </c>
      <c r="H12" s="107">
        <f>SUM(H9:H11)</f>
        <v>254526902</v>
      </c>
      <c r="I12" s="108"/>
      <c r="J12" s="107">
        <f>SUM(J9:J11)</f>
        <v>218135433</v>
      </c>
    </row>
    <row r="13" spans="1:11" ht="22.5" customHeight="1">
      <c r="A13" s="106"/>
      <c r="H13" s="108"/>
      <c r="I13" s="108"/>
      <c r="J13" s="108"/>
    </row>
    <row r="14" spans="1:11" ht="22.5" customHeight="1">
      <c r="A14" s="101" t="s">
        <v>5</v>
      </c>
      <c r="H14" s="108"/>
      <c r="I14" s="104"/>
      <c r="J14" s="108"/>
    </row>
    <row r="15" spans="1:11" ht="22.5" customHeight="1">
      <c r="A15" s="88" t="s">
        <v>31</v>
      </c>
      <c r="F15" s="89">
        <v>8</v>
      </c>
      <c r="H15" s="108">
        <v>106009883</v>
      </c>
      <c r="I15" s="104"/>
      <c r="J15" s="108">
        <v>74316452</v>
      </c>
    </row>
    <row r="16" spans="1:11" ht="22.5" customHeight="1">
      <c r="A16" s="88" t="s">
        <v>129</v>
      </c>
      <c r="F16" s="89">
        <v>9</v>
      </c>
      <c r="H16" s="108">
        <v>1608919</v>
      </c>
      <c r="I16" s="104"/>
      <c r="J16" s="108">
        <v>2905612</v>
      </c>
    </row>
    <row r="17" spans="1:10" ht="22.5" customHeight="1">
      <c r="A17" s="88" t="s">
        <v>35</v>
      </c>
      <c r="F17" s="89">
        <v>10</v>
      </c>
      <c r="H17" s="108">
        <v>4036300</v>
      </c>
      <c r="I17" s="104"/>
      <c r="J17" s="108">
        <v>4018362</v>
      </c>
    </row>
    <row r="18" spans="1:10" ht="22.5" customHeight="1">
      <c r="A18" s="88" t="s">
        <v>25</v>
      </c>
      <c r="F18" s="89"/>
      <c r="G18" s="109"/>
      <c r="H18" s="104">
        <v>762000</v>
      </c>
      <c r="I18" s="104"/>
      <c r="J18" s="104">
        <v>762000</v>
      </c>
    </row>
    <row r="19" spans="1:10" ht="22.5" customHeight="1">
      <c r="A19" s="106" t="s">
        <v>7</v>
      </c>
      <c r="H19" s="107">
        <f>SUM(H15:H18)</f>
        <v>112417102</v>
      </c>
      <c r="I19" s="104"/>
      <c r="J19" s="107">
        <f>SUM(J15:J18)</f>
        <v>82002426</v>
      </c>
    </row>
    <row r="20" spans="1:10" ht="22.5" customHeight="1" thickBot="1">
      <c r="A20" s="106" t="s">
        <v>6</v>
      </c>
      <c r="H20" s="110">
        <f>+H12+H19</f>
        <v>366944004</v>
      </c>
      <c r="I20" s="108"/>
      <c r="J20" s="110">
        <f>+J12+J19</f>
        <v>300137859</v>
      </c>
    </row>
    <row r="21" spans="1:10" ht="22.5" customHeight="1" thickTop="1">
      <c r="A21" s="106"/>
      <c r="H21" s="111"/>
      <c r="I21" s="112"/>
      <c r="J21" s="111"/>
    </row>
    <row r="22" spans="1:10" ht="22.5" customHeight="1">
      <c r="A22" s="106"/>
      <c r="H22" s="111"/>
      <c r="I22" s="112"/>
      <c r="J22" s="111"/>
    </row>
    <row r="23" spans="1:10" ht="22.5" customHeight="1">
      <c r="A23" s="106"/>
      <c r="B23" s="113" t="s">
        <v>52</v>
      </c>
      <c r="C23" s="114"/>
      <c r="D23" s="114"/>
      <c r="E23" s="115"/>
      <c r="H23" s="111"/>
      <c r="I23" s="112"/>
      <c r="J23" s="111"/>
    </row>
    <row r="24" spans="1:10" ht="22.5" customHeight="1">
      <c r="A24" s="106"/>
      <c r="B24" s="113"/>
      <c r="C24" s="114"/>
      <c r="D24" s="114"/>
      <c r="E24" s="115"/>
      <c r="H24" s="111"/>
      <c r="I24" s="112"/>
      <c r="J24" s="111"/>
    </row>
    <row r="25" spans="1:10" ht="22.5" customHeight="1">
      <c r="A25" s="106"/>
      <c r="B25" s="113"/>
      <c r="C25" s="116" t="s">
        <v>53</v>
      </c>
      <c r="D25" s="114"/>
      <c r="E25" s="115"/>
      <c r="H25" s="111"/>
      <c r="I25" s="112"/>
      <c r="J25" s="111"/>
    </row>
    <row r="26" spans="1:10" ht="22.5" customHeight="1">
      <c r="A26" s="106"/>
      <c r="B26" s="113"/>
      <c r="C26" s="116"/>
      <c r="D26" s="114"/>
      <c r="E26" s="115"/>
      <c r="H26" s="111"/>
      <c r="I26" s="112"/>
      <c r="J26" s="111"/>
    </row>
    <row r="27" spans="1:10" ht="22.5" customHeight="1">
      <c r="A27" s="106"/>
      <c r="B27" s="116"/>
      <c r="C27" s="114"/>
      <c r="D27" s="116" t="s">
        <v>54</v>
      </c>
      <c r="E27" s="115"/>
      <c r="H27" s="111"/>
      <c r="I27" s="112"/>
      <c r="J27" s="111"/>
    </row>
    <row r="28" spans="1:10" ht="22.5" customHeight="1">
      <c r="A28" s="106"/>
      <c r="H28" s="111"/>
      <c r="I28" s="112"/>
      <c r="J28" s="111"/>
    </row>
    <row r="29" spans="1:10" ht="22.5" customHeight="1">
      <c r="A29" s="106"/>
      <c r="H29" s="111"/>
      <c r="I29" s="112"/>
      <c r="J29" s="111"/>
    </row>
    <row r="30" spans="1:10" ht="22.5" customHeight="1">
      <c r="A30" s="106"/>
      <c r="H30" s="111"/>
      <c r="I30" s="112"/>
      <c r="J30" s="111"/>
    </row>
    <row r="31" spans="1:10" ht="22.5" customHeight="1">
      <c r="A31" s="106"/>
      <c r="H31" s="111"/>
      <c r="I31" s="112"/>
      <c r="J31" s="111"/>
    </row>
    <row r="32" spans="1:10" ht="22.5" customHeight="1">
      <c r="A32" s="106"/>
      <c r="H32" s="111"/>
      <c r="I32" s="112"/>
      <c r="J32" s="111"/>
    </row>
    <row r="33" spans="1:11" ht="22.5" customHeight="1">
      <c r="A33" s="106"/>
      <c r="B33" s="117" t="s">
        <v>55</v>
      </c>
      <c r="H33" s="111"/>
      <c r="I33" s="112"/>
      <c r="J33" s="111"/>
    </row>
    <row r="34" spans="1:11" ht="22.5" customHeight="1">
      <c r="A34" s="106"/>
      <c r="B34" s="140" t="s">
        <v>130</v>
      </c>
      <c r="C34" s="140"/>
      <c r="D34" s="140"/>
      <c r="E34" s="140"/>
      <c r="F34" s="140"/>
      <c r="G34" s="140"/>
      <c r="H34" s="140"/>
      <c r="I34" s="140"/>
      <c r="J34" s="140"/>
    </row>
    <row r="35" spans="1:11" s="1" customFormat="1" ht="22.5" customHeight="1">
      <c r="A35" s="142" t="s">
        <v>61</v>
      </c>
      <c r="B35" s="142"/>
      <c r="C35" s="142"/>
      <c r="D35" s="142"/>
      <c r="E35" s="142"/>
      <c r="F35" s="142"/>
      <c r="G35" s="142"/>
      <c r="H35" s="142"/>
      <c r="I35" s="142"/>
      <c r="J35" s="142"/>
    </row>
    <row r="36" spans="1:11" s="1" customFormat="1" ht="22.5" customHeight="1">
      <c r="A36" s="141" t="s">
        <v>59</v>
      </c>
      <c r="B36" s="141"/>
      <c r="C36" s="141"/>
      <c r="D36" s="141"/>
      <c r="E36" s="141"/>
      <c r="F36" s="141"/>
      <c r="G36" s="141"/>
      <c r="H36" s="141"/>
      <c r="I36" s="141"/>
      <c r="J36" s="141"/>
    </row>
    <row r="37" spans="1:11" s="1" customFormat="1" ht="22.5" customHeight="1">
      <c r="A37" s="141" t="s">
        <v>60</v>
      </c>
      <c r="B37" s="141"/>
      <c r="C37" s="141"/>
      <c r="D37" s="141"/>
      <c r="E37" s="141"/>
      <c r="F37" s="141"/>
      <c r="G37" s="141"/>
      <c r="H37" s="141"/>
      <c r="I37" s="141"/>
      <c r="J37" s="141"/>
    </row>
    <row r="38" spans="1:11" s="1" customFormat="1" ht="22.5" customHeight="1">
      <c r="A38" s="141" t="str">
        <f>+A3</f>
        <v>ณ วันที่ 31 ธันวาคม 2560</v>
      </c>
      <c r="B38" s="141"/>
      <c r="C38" s="141"/>
      <c r="D38" s="141"/>
      <c r="E38" s="141"/>
      <c r="F38" s="141"/>
      <c r="G38" s="141"/>
      <c r="H38" s="141"/>
      <c r="I38" s="141"/>
      <c r="J38" s="141"/>
    </row>
    <row r="39" spans="1:11" s="1" customFormat="1" ht="22.5" customHeight="1">
      <c r="A39" s="87"/>
      <c r="B39" s="87"/>
      <c r="C39" s="87"/>
      <c r="D39" s="87"/>
      <c r="E39" s="87"/>
      <c r="F39" s="87"/>
      <c r="G39" s="87"/>
      <c r="H39" s="87"/>
      <c r="I39" s="87"/>
      <c r="J39" s="87"/>
    </row>
    <row r="40" spans="1:11" ht="22.5" customHeight="1">
      <c r="F40" s="89"/>
      <c r="H40" s="90"/>
      <c r="I40" s="91"/>
      <c r="J40" s="92" t="s">
        <v>51</v>
      </c>
    </row>
    <row r="41" spans="1:11" ht="22.5" customHeight="1">
      <c r="F41" s="93" t="s">
        <v>18</v>
      </c>
      <c r="G41" s="94"/>
      <c r="H41" s="95" t="str">
        <f>+H6</f>
        <v>2560</v>
      </c>
      <c r="I41" s="96"/>
      <c r="J41" s="95" t="str">
        <f>+J6</f>
        <v>2559</v>
      </c>
    </row>
    <row r="42" spans="1:11" ht="22.5" customHeight="1">
      <c r="A42" s="120" t="s">
        <v>1</v>
      </c>
      <c r="F42" s="93"/>
      <c r="G42" s="94"/>
      <c r="H42" s="98"/>
      <c r="I42" s="99"/>
      <c r="J42" s="100"/>
    </row>
    <row r="43" spans="1:11" ht="22.5" customHeight="1">
      <c r="A43" s="101" t="s">
        <v>8</v>
      </c>
      <c r="F43" s="121"/>
      <c r="G43" s="94"/>
      <c r="H43" s="119"/>
      <c r="I43" s="119"/>
      <c r="J43" s="119"/>
    </row>
    <row r="44" spans="1:11" ht="22.5" customHeight="1">
      <c r="A44" s="88" t="s">
        <v>32</v>
      </c>
      <c r="F44" s="88"/>
    </row>
    <row r="45" spans="1:11" ht="22.5" customHeight="1">
      <c r="A45" s="88" t="s">
        <v>33</v>
      </c>
      <c r="F45" s="89">
        <v>11</v>
      </c>
      <c r="H45" s="104">
        <v>690993</v>
      </c>
      <c r="I45" s="104"/>
      <c r="J45" s="104">
        <v>25182865</v>
      </c>
    </row>
    <row r="46" spans="1:11" ht="22.5" customHeight="1">
      <c r="A46" s="88" t="s">
        <v>126</v>
      </c>
      <c r="F46" s="89">
        <v>12</v>
      </c>
      <c r="H46" s="104">
        <v>27166121</v>
      </c>
      <c r="I46" s="104"/>
      <c r="J46" s="104">
        <v>28105585</v>
      </c>
      <c r="K46" s="105"/>
    </row>
    <row r="47" spans="1:11" ht="22.5" customHeight="1">
      <c r="A47" s="88" t="s">
        <v>110</v>
      </c>
      <c r="F47" s="89" t="s">
        <v>133</v>
      </c>
      <c r="H47" s="122">
        <v>29057500</v>
      </c>
      <c r="I47" s="104"/>
      <c r="J47" s="123">
        <v>0</v>
      </c>
    </row>
    <row r="48" spans="1:11" ht="22.5" customHeight="1">
      <c r="A48" s="124" t="s">
        <v>57</v>
      </c>
      <c r="F48" s="89"/>
      <c r="H48" s="104"/>
      <c r="I48" s="104"/>
      <c r="J48" s="104"/>
    </row>
    <row r="49" spans="1:10" ht="22.5" customHeight="1">
      <c r="A49" s="88" t="s">
        <v>56</v>
      </c>
      <c r="F49" s="89">
        <v>14</v>
      </c>
      <c r="H49" s="104">
        <v>578815</v>
      </c>
      <c r="I49" s="104"/>
      <c r="J49" s="104">
        <v>244001</v>
      </c>
    </row>
    <row r="50" spans="1:10" ht="22.5" customHeight="1">
      <c r="A50" s="88" t="s">
        <v>123</v>
      </c>
      <c r="H50" s="104">
        <v>8978862</v>
      </c>
      <c r="I50" s="104"/>
      <c r="J50" s="104">
        <v>14537078</v>
      </c>
    </row>
    <row r="51" spans="1:10" ht="22.5" customHeight="1">
      <c r="A51" s="106" t="s">
        <v>9</v>
      </c>
      <c r="H51" s="125">
        <f>SUM(H45:H50)</f>
        <v>66472291</v>
      </c>
      <c r="I51" s="104"/>
      <c r="J51" s="125">
        <f>SUM(J45:J50)</f>
        <v>68069529</v>
      </c>
    </row>
    <row r="52" spans="1:10" ht="22.5" customHeight="1">
      <c r="A52" s="106"/>
      <c r="H52" s="103"/>
      <c r="I52" s="104"/>
      <c r="J52" s="103"/>
    </row>
    <row r="53" spans="1:10" ht="22.5" customHeight="1">
      <c r="A53" s="101" t="s">
        <v>16</v>
      </c>
      <c r="H53" s="108"/>
      <c r="I53" s="104"/>
      <c r="J53" s="108"/>
    </row>
    <row r="54" spans="1:10" ht="22.5" customHeight="1">
      <c r="A54" s="88" t="s">
        <v>58</v>
      </c>
      <c r="F54" s="89">
        <v>14</v>
      </c>
      <c r="H54" s="103">
        <v>1613993</v>
      </c>
      <c r="I54" s="108"/>
      <c r="J54" s="103">
        <v>278797</v>
      </c>
    </row>
    <row r="55" spans="1:10" ht="22.5" customHeight="1">
      <c r="A55" s="88" t="s">
        <v>127</v>
      </c>
      <c r="F55" s="89"/>
      <c r="H55" s="103"/>
      <c r="I55" s="108"/>
      <c r="J55" s="103"/>
    </row>
    <row r="56" spans="1:10" ht="22.5" customHeight="1">
      <c r="A56" s="88" t="s">
        <v>128</v>
      </c>
      <c r="F56" s="89">
        <v>15</v>
      </c>
      <c r="H56" s="104">
        <v>10673642</v>
      </c>
      <c r="I56" s="108"/>
      <c r="J56" s="104">
        <v>6309799</v>
      </c>
    </row>
    <row r="57" spans="1:10" ht="22.5" customHeight="1">
      <c r="A57" s="106" t="s">
        <v>19</v>
      </c>
      <c r="F57" s="89"/>
      <c r="H57" s="126">
        <f>SUM(H54:H56)</f>
        <v>12287635</v>
      </c>
      <c r="I57" s="104"/>
      <c r="J57" s="126">
        <f>SUM(J54:J56)</f>
        <v>6588596</v>
      </c>
    </row>
    <row r="58" spans="1:10" ht="22.5" customHeight="1">
      <c r="A58" s="106" t="s">
        <v>17</v>
      </c>
      <c r="H58" s="107">
        <f>+H51+H57</f>
        <v>78759926</v>
      </c>
      <c r="I58" s="108"/>
      <c r="J58" s="107">
        <f>+J51+J57</f>
        <v>74658125</v>
      </c>
    </row>
    <row r="59" spans="1:10" ht="22.5" customHeight="1">
      <c r="A59" s="106"/>
      <c r="H59" s="118"/>
      <c r="I59" s="119"/>
      <c r="J59" s="118"/>
    </row>
    <row r="60" spans="1:10" ht="22.5" customHeight="1">
      <c r="A60" s="106"/>
      <c r="H60" s="118"/>
      <c r="I60" s="119"/>
      <c r="J60" s="118"/>
    </row>
    <row r="61" spans="1:10" ht="22.5" customHeight="1">
      <c r="A61" s="106"/>
      <c r="B61" s="88" t="s">
        <v>52</v>
      </c>
      <c r="H61" s="118"/>
      <c r="I61" s="119"/>
      <c r="J61" s="118"/>
    </row>
    <row r="62" spans="1:10" ht="23.25" customHeight="1">
      <c r="A62" s="106"/>
      <c r="H62" s="118"/>
      <c r="I62" s="119"/>
      <c r="J62" s="118"/>
    </row>
    <row r="63" spans="1:10" ht="23.25" customHeight="1">
      <c r="A63" s="106"/>
      <c r="H63" s="118"/>
      <c r="I63" s="119"/>
      <c r="J63" s="118"/>
    </row>
    <row r="64" spans="1:10" ht="23.25" customHeight="1">
      <c r="A64" s="106"/>
      <c r="H64" s="118"/>
      <c r="I64" s="119"/>
      <c r="J64" s="118"/>
    </row>
    <row r="65" spans="1:10" ht="23.25" customHeight="1">
      <c r="A65" s="106"/>
      <c r="H65" s="118"/>
      <c r="I65" s="119"/>
      <c r="J65" s="118"/>
    </row>
    <row r="66" spans="1:10" ht="23.25" customHeight="1">
      <c r="A66" s="106"/>
      <c r="H66" s="118"/>
      <c r="I66" s="119"/>
      <c r="J66" s="118"/>
    </row>
    <row r="67" spans="1:10" ht="22.5" customHeight="1">
      <c r="A67" s="106"/>
      <c r="B67" s="117" t="s">
        <v>55</v>
      </c>
      <c r="H67" s="118"/>
      <c r="I67" s="119"/>
      <c r="J67" s="118"/>
    </row>
    <row r="68" spans="1:10" ht="22.5" customHeight="1">
      <c r="A68" s="106"/>
      <c r="B68" s="140" t="str">
        <f>B34</f>
        <v xml:space="preserve">(      นายบุญศักดิ์  เกียรติจรูญเลิศ      )                               </v>
      </c>
      <c r="C68" s="140"/>
      <c r="D68" s="140"/>
      <c r="E68" s="140"/>
      <c r="F68" s="140"/>
      <c r="G68" s="140"/>
      <c r="H68" s="140"/>
      <c r="I68" s="140"/>
      <c r="J68" s="140"/>
    </row>
    <row r="69" spans="1:10" ht="22.5" customHeight="1">
      <c r="A69" s="143" t="s">
        <v>62</v>
      </c>
      <c r="B69" s="142"/>
      <c r="C69" s="142"/>
      <c r="D69" s="142"/>
      <c r="E69" s="142"/>
      <c r="F69" s="142"/>
      <c r="G69" s="142"/>
      <c r="H69" s="142"/>
      <c r="I69" s="142"/>
      <c r="J69" s="142"/>
    </row>
    <row r="70" spans="1:10" ht="22.5" customHeight="1">
      <c r="A70" s="141" t="s">
        <v>59</v>
      </c>
      <c r="B70" s="141"/>
      <c r="C70" s="141"/>
      <c r="D70" s="141"/>
      <c r="E70" s="141"/>
      <c r="F70" s="141"/>
      <c r="G70" s="141"/>
      <c r="H70" s="141"/>
      <c r="I70" s="141"/>
      <c r="J70" s="141"/>
    </row>
    <row r="71" spans="1:10" ht="22.5" customHeight="1">
      <c r="A71" s="141" t="s">
        <v>60</v>
      </c>
      <c r="B71" s="141"/>
      <c r="C71" s="141"/>
      <c r="D71" s="141"/>
      <c r="E71" s="141"/>
      <c r="F71" s="141"/>
      <c r="G71" s="141"/>
      <c r="H71" s="141"/>
      <c r="I71" s="141"/>
      <c r="J71" s="141"/>
    </row>
    <row r="72" spans="1:10" ht="22.5" customHeight="1">
      <c r="A72" s="141" t="str">
        <f>+A3</f>
        <v>ณ วันที่ 31 ธันวาคม 2560</v>
      </c>
      <c r="B72" s="141"/>
      <c r="C72" s="141"/>
      <c r="D72" s="141"/>
      <c r="E72" s="141"/>
      <c r="F72" s="141"/>
      <c r="G72" s="141"/>
      <c r="H72" s="141"/>
      <c r="I72" s="141"/>
      <c r="J72" s="141"/>
    </row>
    <row r="73" spans="1:10" ht="22.5" customHeight="1">
      <c r="A73" s="1"/>
      <c r="B73" s="1"/>
      <c r="C73" s="1"/>
      <c r="D73" s="1"/>
      <c r="E73" s="1"/>
      <c r="F73" s="2"/>
      <c r="G73" s="1"/>
      <c r="H73" s="1"/>
      <c r="I73" s="1"/>
      <c r="J73" s="1"/>
    </row>
    <row r="74" spans="1:10" ht="22.5" customHeight="1">
      <c r="F74" s="89"/>
      <c r="H74" s="90"/>
      <c r="I74" s="91"/>
      <c r="J74" s="92" t="s">
        <v>51</v>
      </c>
    </row>
    <row r="75" spans="1:10" ht="22.5" customHeight="1">
      <c r="A75" s="120"/>
      <c r="F75" s="93" t="s">
        <v>18</v>
      </c>
      <c r="G75" s="94"/>
      <c r="H75" s="95" t="str">
        <f>+H6</f>
        <v>2560</v>
      </c>
      <c r="I75" s="96"/>
      <c r="J75" s="95" t="str">
        <f>+J6</f>
        <v>2559</v>
      </c>
    </row>
    <row r="76" spans="1:10" ht="22.5" customHeight="1">
      <c r="A76" s="120" t="s">
        <v>1</v>
      </c>
      <c r="F76" s="93"/>
      <c r="G76" s="94"/>
      <c r="H76" s="98"/>
      <c r="I76" s="99"/>
      <c r="J76" s="100"/>
    </row>
    <row r="77" spans="1:10" ht="22.5" customHeight="1">
      <c r="A77" s="101" t="s">
        <v>10</v>
      </c>
      <c r="H77" s="127"/>
      <c r="I77" s="127"/>
      <c r="J77" s="127"/>
    </row>
    <row r="78" spans="1:10" ht="22.5" customHeight="1">
      <c r="A78" s="88" t="s">
        <v>11</v>
      </c>
      <c r="F78" s="89"/>
      <c r="H78" s="123"/>
      <c r="I78" s="123"/>
      <c r="J78" s="123"/>
    </row>
    <row r="79" spans="1:10" ht="22.5" customHeight="1">
      <c r="A79" s="88" t="s">
        <v>26</v>
      </c>
      <c r="F79" s="89"/>
      <c r="H79" s="104"/>
      <c r="I79" s="104"/>
      <c r="J79" s="104"/>
    </row>
    <row r="80" spans="1:10" ht="22.5" customHeight="1" thickBot="1">
      <c r="C80" s="88" t="s">
        <v>134</v>
      </c>
      <c r="F80" s="89"/>
      <c r="H80" s="128">
        <v>30000000</v>
      </c>
      <c r="I80" s="104"/>
      <c r="J80" s="128">
        <v>30000000</v>
      </c>
    </row>
    <row r="81" spans="1:15" ht="22.5" customHeight="1" thickTop="1">
      <c r="A81" s="88" t="s">
        <v>27</v>
      </c>
      <c r="F81" s="89"/>
      <c r="H81" s="108"/>
      <c r="I81" s="104"/>
      <c r="J81" s="108"/>
    </row>
    <row r="82" spans="1:15" ht="22.5" customHeight="1">
      <c r="C82" s="88" t="s">
        <v>134</v>
      </c>
      <c r="F82" s="89"/>
      <c r="H82" s="108">
        <f>+'EQ '!C17</f>
        <v>30000000</v>
      </c>
      <c r="I82" s="104"/>
      <c r="J82" s="108">
        <f>+'EQ '!C13</f>
        <v>30000000</v>
      </c>
    </row>
    <row r="83" spans="1:15" ht="22.5" customHeight="1">
      <c r="A83" s="88" t="s">
        <v>12</v>
      </c>
      <c r="C83" s="129"/>
      <c r="F83" s="89"/>
      <c r="H83" s="104"/>
      <c r="I83" s="104"/>
      <c r="J83" s="104"/>
    </row>
    <row r="84" spans="1:15" ht="22.5" customHeight="1">
      <c r="A84" s="88" t="s">
        <v>28</v>
      </c>
      <c r="C84" s="129"/>
      <c r="F84" s="89"/>
      <c r="H84" s="104"/>
      <c r="I84" s="104"/>
      <c r="J84" s="104"/>
    </row>
    <row r="85" spans="1:15" ht="22.5" customHeight="1">
      <c r="A85" s="88" t="s">
        <v>43</v>
      </c>
      <c r="F85" s="89">
        <v>16</v>
      </c>
      <c r="H85" s="104">
        <f>+'EQ '!E17</f>
        <v>3000000</v>
      </c>
      <c r="I85" s="104"/>
      <c r="J85" s="104">
        <f>+'EQ '!E13</f>
        <v>3000000</v>
      </c>
    </row>
    <row r="86" spans="1:15" ht="22.5" customHeight="1">
      <c r="A86" s="130" t="s">
        <v>29</v>
      </c>
      <c r="B86" s="94"/>
      <c r="F86" s="89"/>
      <c r="H86" s="104">
        <f>+'EQ '!G17</f>
        <v>255184078</v>
      </c>
      <c r="I86" s="104"/>
      <c r="J86" s="104">
        <f>+'EQ '!G13</f>
        <v>192479734</v>
      </c>
    </row>
    <row r="87" spans="1:15" ht="22.5" customHeight="1">
      <c r="A87" s="106" t="s">
        <v>13</v>
      </c>
      <c r="B87" s="94"/>
      <c r="C87" s="94"/>
      <c r="D87" s="94"/>
      <c r="E87" s="94"/>
      <c r="F87" s="93"/>
      <c r="G87" s="94"/>
      <c r="H87" s="107">
        <f>SUM(H81:H86)</f>
        <v>288184078</v>
      </c>
      <c r="I87" s="108"/>
      <c r="J87" s="107">
        <f>SUM(J81:J86)</f>
        <v>225479734</v>
      </c>
      <c r="K87" s="133">
        <f>H58/H87</f>
        <v>0.2732972846612296</v>
      </c>
      <c r="L87" s="133">
        <f>J58/J87</f>
        <v>0.33110791677623674</v>
      </c>
    </row>
    <row r="88" spans="1:15" ht="22.5" customHeight="1" thickBot="1">
      <c r="A88" s="106" t="s">
        <v>14</v>
      </c>
      <c r="B88" s="94"/>
      <c r="C88" s="94"/>
      <c r="D88" s="94"/>
      <c r="E88" s="94"/>
      <c r="F88" s="93"/>
      <c r="G88" s="94"/>
      <c r="H88" s="110">
        <f>+H87+H58</f>
        <v>366944004</v>
      </c>
      <c r="I88" s="108"/>
      <c r="J88" s="110">
        <f>+J87+J58</f>
        <v>300137859</v>
      </c>
      <c r="K88" s="131">
        <f>+H20-H88</f>
        <v>0</v>
      </c>
      <c r="L88" s="131">
        <f>+J20-J88</f>
        <v>0</v>
      </c>
      <c r="O88" s="131"/>
    </row>
    <row r="89" spans="1:15" ht="22.5" customHeight="1" thickTop="1"/>
    <row r="92" spans="1:15" ht="22.5" customHeight="1">
      <c r="A92" s="106"/>
      <c r="B92" s="88" t="s">
        <v>52</v>
      </c>
    </row>
    <row r="101" spans="1:10" ht="22.5" customHeight="1">
      <c r="A101" s="106"/>
      <c r="B101" s="117" t="s">
        <v>55</v>
      </c>
    </row>
    <row r="102" spans="1:10" ht="22.5" customHeight="1">
      <c r="A102" s="106"/>
      <c r="B102" s="140" t="str">
        <f>B34</f>
        <v xml:space="preserve">(      นายบุญศักดิ์  เกียรติจรูญเลิศ      )                               </v>
      </c>
      <c r="C102" s="140"/>
      <c r="D102" s="140"/>
      <c r="E102" s="140"/>
      <c r="F102" s="140"/>
      <c r="G102" s="140"/>
      <c r="H102" s="140"/>
      <c r="I102" s="140"/>
      <c r="J102" s="140"/>
    </row>
  </sheetData>
  <mergeCells count="14">
    <mergeCell ref="B102:J102"/>
    <mergeCell ref="A1:J1"/>
    <mergeCell ref="A2:J2"/>
    <mergeCell ref="A3:J3"/>
    <mergeCell ref="A36:J36"/>
    <mergeCell ref="A35:J35"/>
    <mergeCell ref="B34:J34"/>
    <mergeCell ref="A37:J37"/>
    <mergeCell ref="A38:J38"/>
    <mergeCell ref="A69:J69"/>
    <mergeCell ref="A71:J71"/>
    <mergeCell ref="A72:J72"/>
    <mergeCell ref="A70:J70"/>
    <mergeCell ref="B68:J68"/>
  </mergeCells>
  <phoneticPr fontId="0" type="noConversion"/>
  <pageMargins left="0.98425196850393704" right="0.59055118110236227" top="0.47244094488188981" bottom="0.51181102362204722" header="0.51181102362204722" footer="0.51181102362204722"/>
  <pageSetup paperSize="9" firstPageNumber="7" fitToHeight="0" orientation="portrait" useFirstPageNumber="1" r:id="rId1"/>
  <headerFooter alignWithMargins="0"/>
  <rowBreaks count="2" manualBreakCount="2">
    <brk id="34" max="16383" man="1"/>
    <brk id="6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P37"/>
  <sheetViews>
    <sheetView view="pageBreakPreview" zoomScale="85" zoomScaleNormal="100" zoomScaleSheetLayoutView="85" workbookViewId="0">
      <selection activeCell="C27" sqref="C27"/>
    </sheetView>
  </sheetViews>
  <sheetFormatPr defaultColWidth="10.85546875" defaultRowHeight="21.75"/>
  <cols>
    <col min="1" max="1" width="1.85546875" style="6" customWidth="1"/>
    <col min="2" max="2" width="3.28515625" style="6" customWidth="1"/>
    <col min="3" max="3" width="52" style="6" customWidth="1"/>
    <col min="4" max="4" width="0.7109375" style="6" customWidth="1"/>
    <col min="5" max="5" width="9" style="7" customWidth="1"/>
    <col min="6" max="6" width="0.5703125" style="6" customWidth="1"/>
    <col min="7" max="7" width="17.42578125" style="6" customWidth="1"/>
    <col min="8" max="8" width="0.7109375" style="6" customWidth="1"/>
    <col min="9" max="9" width="17.42578125" style="6" customWidth="1"/>
    <col min="10" max="10" width="10.85546875" style="6"/>
    <col min="11" max="11" width="12.42578125" style="6" customWidth="1"/>
    <col min="12" max="12" width="10.85546875" style="6"/>
    <col min="13" max="13" width="12.7109375" style="6" bestFit="1" customWidth="1"/>
    <col min="14" max="16384" width="10.85546875" style="6"/>
  </cols>
  <sheetData>
    <row r="1" spans="1:16" ht="21.2" customHeight="1">
      <c r="A1" s="141" t="s">
        <v>59</v>
      </c>
      <c r="B1" s="141"/>
      <c r="C1" s="141"/>
      <c r="D1" s="141"/>
      <c r="E1" s="141"/>
      <c r="F1" s="141"/>
      <c r="G1" s="141"/>
      <c r="H1" s="141"/>
      <c r="I1" s="141"/>
      <c r="J1" s="4"/>
      <c r="K1" s="4"/>
      <c r="L1" s="4"/>
    </row>
    <row r="2" spans="1:16" ht="21.2" customHeight="1">
      <c r="A2" s="141" t="s">
        <v>42</v>
      </c>
      <c r="B2" s="141"/>
      <c r="C2" s="141"/>
      <c r="D2" s="141"/>
      <c r="E2" s="141"/>
      <c r="F2" s="141"/>
      <c r="G2" s="141"/>
      <c r="H2" s="141"/>
      <c r="I2" s="141"/>
    </row>
    <row r="3" spans="1:16" ht="21.2" customHeight="1">
      <c r="A3" s="141" t="s">
        <v>116</v>
      </c>
      <c r="B3" s="141"/>
      <c r="C3" s="141"/>
      <c r="D3" s="141"/>
      <c r="E3" s="141"/>
      <c r="F3" s="141"/>
      <c r="G3" s="141"/>
      <c r="H3" s="141"/>
      <c r="I3" s="141"/>
    </row>
    <row r="4" spans="1:16" ht="9.9499999999999993" customHeight="1">
      <c r="A4" s="145"/>
      <c r="B4" s="145"/>
      <c r="C4" s="145"/>
      <c r="D4" s="145"/>
      <c r="E4" s="145"/>
      <c r="F4" s="145"/>
      <c r="G4" s="145"/>
      <c r="H4" s="145"/>
      <c r="I4" s="145"/>
    </row>
    <row r="5" spans="1:16" ht="21.2" customHeight="1">
      <c r="F5" s="7"/>
      <c r="G5" s="8"/>
      <c r="H5" s="8"/>
      <c r="I5" s="43" t="s">
        <v>51</v>
      </c>
    </row>
    <row r="6" spans="1:16" ht="21.2" customHeight="1">
      <c r="B6" s="9"/>
      <c r="C6" s="9"/>
      <c r="D6" s="9"/>
      <c r="E6" s="46" t="s">
        <v>18</v>
      </c>
      <c r="F6" s="7"/>
      <c r="G6" s="83" t="s">
        <v>117</v>
      </c>
      <c r="H6" s="10"/>
      <c r="I6" s="83" t="s">
        <v>63</v>
      </c>
    </row>
    <row r="7" spans="1:16" ht="21.2" customHeight="1">
      <c r="A7" s="6" t="s">
        <v>65</v>
      </c>
      <c r="B7" s="9"/>
      <c r="C7" s="9"/>
      <c r="D7" s="9"/>
      <c r="E7" s="11"/>
      <c r="F7" s="7"/>
      <c r="G7" s="62">
        <v>426713030</v>
      </c>
      <c r="H7" s="63"/>
      <c r="I7" s="62">
        <v>399360027</v>
      </c>
    </row>
    <row r="8" spans="1:16" ht="21.2" customHeight="1">
      <c r="A8" s="6" t="s">
        <v>66</v>
      </c>
      <c r="E8" s="12"/>
      <c r="F8" s="7"/>
      <c r="G8" s="64">
        <v>-248373112</v>
      </c>
      <c r="H8" s="65"/>
      <c r="I8" s="64">
        <v>-222620443</v>
      </c>
      <c r="J8" s="132">
        <f>G8/G7</f>
        <v>-0.58206123211189498</v>
      </c>
      <c r="K8" s="132">
        <f>I8/I7</f>
        <v>-0.55744297863842041</v>
      </c>
      <c r="L8" s="132"/>
    </row>
    <row r="9" spans="1:16" ht="21.2" customHeight="1" thickBot="1">
      <c r="A9" s="27" t="s">
        <v>67</v>
      </c>
      <c r="B9" s="15"/>
      <c r="C9" s="16"/>
      <c r="F9" s="7"/>
      <c r="G9" s="66">
        <f>+SUM(G7:G8)</f>
        <v>178339918</v>
      </c>
      <c r="H9" s="67"/>
      <c r="I9" s="66">
        <f>+SUM(I7:I8)</f>
        <v>176739584</v>
      </c>
    </row>
    <row r="10" spans="1:16" ht="21.2" customHeight="1" thickBot="1">
      <c r="A10" s="6" t="s">
        <v>15</v>
      </c>
      <c r="F10" s="7"/>
      <c r="G10" s="65">
        <v>8125796</v>
      </c>
      <c r="H10" s="67"/>
      <c r="I10" s="65">
        <v>10252316</v>
      </c>
      <c r="P10" s="58">
        <v>19395565</v>
      </c>
    </row>
    <row r="11" spans="1:16" ht="21.2" customHeight="1">
      <c r="A11" s="15" t="s">
        <v>36</v>
      </c>
      <c r="B11" s="15"/>
      <c r="C11" s="15"/>
      <c r="D11" s="15"/>
      <c r="E11" s="17"/>
      <c r="G11" s="65">
        <v>-33054349</v>
      </c>
      <c r="H11" s="67"/>
      <c r="I11" s="65">
        <v>-29548413</v>
      </c>
      <c r="P11" s="59"/>
    </row>
    <row r="12" spans="1:16" ht="21.2" customHeight="1">
      <c r="A12" s="15" t="s">
        <v>40</v>
      </c>
      <c r="B12" s="15"/>
      <c r="C12" s="15"/>
      <c r="D12" s="15"/>
      <c r="E12" s="17"/>
      <c r="F12" s="7"/>
      <c r="G12" s="65">
        <v>-67766906</v>
      </c>
      <c r="H12" s="67"/>
      <c r="I12" s="65">
        <v>-57859020</v>
      </c>
      <c r="P12" s="59"/>
    </row>
    <row r="13" spans="1:16" ht="21.2" customHeight="1">
      <c r="A13" s="15" t="s">
        <v>37</v>
      </c>
      <c r="B13" s="15"/>
      <c r="C13" s="15"/>
      <c r="D13" s="15"/>
      <c r="E13" s="12"/>
      <c r="F13" s="7"/>
      <c r="G13" s="65">
        <v>-1229156</v>
      </c>
      <c r="H13" s="67"/>
      <c r="I13" s="65">
        <v>-2606640</v>
      </c>
      <c r="P13" s="60">
        <v>-1644545</v>
      </c>
    </row>
    <row r="14" spans="1:16" ht="21.2" customHeight="1" thickBot="1">
      <c r="A14" s="26" t="s">
        <v>38</v>
      </c>
      <c r="B14" s="15"/>
      <c r="C14" s="15"/>
      <c r="D14" s="15"/>
      <c r="F14" s="7"/>
      <c r="G14" s="66">
        <f>+SUM(G9:G13)</f>
        <v>84415303</v>
      </c>
      <c r="H14" s="67"/>
      <c r="I14" s="66">
        <f>+SUM(I9:I13)</f>
        <v>96977827</v>
      </c>
      <c r="M14" s="6">
        <v>58729394</v>
      </c>
      <c r="P14" s="61">
        <v>6605828</v>
      </c>
    </row>
    <row r="15" spans="1:16" ht="21.2" customHeight="1">
      <c r="A15" s="15" t="s">
        <v>50</v>
      </c>
      <c r="B15" s="15"/>
      <c r="C15" s="15"/>
      <c r="D15" s="15"/>
      <c r="F15" s="7"/>
      <c r="G15" s="65">
        <v>-17621465</v>
      </c>
      <c r="H15" s="67"/>
      <c r="I15" s="65">
        <v>-19998664</v>
      </c>
    </row>
    <row r="16" spans="1:16" s="21" customFormat="1" ht="21.2" customHeight="1">
      <c r="A16" s="26" t="s">
        <v>124</v>
      </c>
      <c r="B16" s="15"/>
      <c r="C16" s="18"/>
      <c r="D16" s="18"/>
      <c r="E16" s="19"/>
      <c r="F16" s="20"/>
      <c r="G16" s="68">
        <f>+SUM(G14:G15)</f>
        <v>66793838</v>
      </c>
      <c r="H16" s="67"/>
      <c r="I16" s="68">
        <f>+SUM(I14:I15)</f>
        <v>76979163</v>
      </c>
      <c r="J16" s="6"/>
      <c r="K16" s="6"/>
      <c r="L16" s="6"/>
    </row>
    <row r="17" spans="1:12" s="21" customFormat="1" ht="9.9499999999999993" customHeight="1">
      <c r="A17" s="15"/>
      <c r="B17" s="15"/>
      <c r="C17" s="18"/>
      <c r="D17" s="18"/>
      <c r="E17" s="19"/>
      <c r="F17" s="20"/>
      <c r="G17" s="65"/>
      <c r="H17" s="67"/>
      <c r="I17" s="65"/>
      <c r="J17" s="6"/>
      <c r="K17" s="6"/>
      <c r="L17" s="6"/>
    </row>
    <row r="18" spans="1:12" s="21" customFormat="1" ht="21.2" customHeight="1">
      <c r="A18" s="26" t="s">
        <v>47</v>
      </c>
      <c r="B18" s="15"/>
      <c r="C18" s="18"/>
      <c r="D18" s="18"/>
      <c r="E18" s="19"/>
      <c r="F18" s="20"/>
      <c r="G18" s="65"/>
      <c r="H18" s="67"/>
      <c r="I18" s="65"/>
      <c r="J18" s="6"/>
      <c r="K18" s="6"/>
      <c r="L18" s="6"/>
    </row>
    <row r="19" spans="1:12" s="21" customFormat="1" ht="21.2" customHeight="1">
      <c r="A19" s="28" t="s">
        <v>45</v>
      </c>
      <c r="E19" s="17"/>
      <c r="F19" s="20"/>
      <c r="G19" s="65"/>
      <c r="H19" s="67"/>
      <c r="I19" s="65"/>
      <c r="J19" s="6"/>
      <c r="K19" s="6"/>
      <c r="L19" s="6"/>
    </row>
    <row r="20" spans="1:12" s="21" customFormat="1" ht="21.2" customHeight="1">
      <c r="A20" s="25"/>
      <c r="B20" s="25" t="s">
        <v>70</v>
      </c>
      <c r="E20" s="17"/>
      <c r="F20" s="20"/>
      <c r="G20" s="65"/>
      <c r="H20" s="67"/>
      <c r="I20" s="65"/>
      <c r="J20" s="6"/>
      <c r="K20" s="6"/>
      <c r="L20" s="6"/>
    </row>
    <row r="21" spans="1:12" s="21" customFormat="1" ht="21.2" customHeight="1">
      <c r="A21" s="6"/>
      <c r="B21" s="6" t="s">
        <v>46</v>
      </c>
      <c r="E21" s="17">
        <v>15</v>
      </c>
      <c r="F21" s="20"/>
      <c r="G21" s="65">
        <v>-3236867</v>
      </c>
      <c r="H21" s="67"/>
      <c r="I21" s="65">
        <v>186654</v>
      </c>
      <c r="J21" s="6"/>
      <c r="K21" s="6"/>
      <c r="L21" s="6"/>
    </row>
    <row r="22" spans="1:12" s="21" customFormat="1" ht="21.2" customHeight="1">
      <c r="A22" s="6"/>
      <c r="B22" s="6" t="s">
        <v>68</v>
      </c>
      <c r="E22" s="17" t="s">
        <v>122</v>
      </c>
      <c r="F22" s="20"/>
      <c r="G22" s="65">
        <v>647373</v>
      </c>
      <c r="H22" s="67"/>
      <c r="I22" s="65">
        <v>-37331</v>
      </c>
      <c r="J22" s="6"/>
      <c r="K22" s="6"/>
      <c r="L22" s="6"/>
    </row>
    <row r="23" spans="1:12" s="21" customFormat="1" ht="21.2" customHeight="1">
      <c r="A23" s="27" t="s">
        <v>69</v>
      </c>
      <c r="E23" s="17"/>
      <c r="F23" s="20"/>
      <c r="G23" s="68">
        <f>SUM(G21:G22)</f>
        <v>-2589494</v>
      </c>
      <c r="H23" s="67"/>
      <c r="I23" s="68">
        <f>SUM(I21:I22)</f>
        <v>149323</v>
      </c>
      <c r="J23" s="6"/>
      <c r="K23" s="6"/>
      <c r="L23" s="6"/>
    </row>
    <row r="24" spans="1:12" s="21" customFormat="1" ht="9.9499999999999993" customHeight="1">
      <c r="A24" s="6"/>
      <c r="E24" s="17"/>
      <c r="F24" s="20"/>
      <c r="G24" s="65"/>
      <c r="H24" s="67"/>
      <c r="I24" s="65"/>
      <c r="J24" s="6"/>
      <c r="K24" s="6"/>
      <c r="L24" s="6"/>
    </row>
    <row r="25" spans="1:12" s="155" customFormat="1" ht="21.2" customHeight="1" thickBot="1">
      <c r="A25" s="27" t="s">
        <v>49</v>
      </c>
      <c r="E25" s="156"/>
      <c r="F25" s="20"/>
      <c r="G25" s="157">
        <f>+G16+G23</f>
        <v>64204344</v>
      </c>
      <c r="H25" s="158"/>
      <c r="I25" s="157">
        <f>+I16+I23</f>
        <v>77128486</v>
      </c>
      <c r="J25" s="27"/>
      <c r="K25" s="27"/>
      <c r="L25" s="27"/>
    </row>
    <row r="26" spans="1:12" s="21" customFormat="1" ht="9.9499999999999993" customHeight="1" thickTop="1">
      <c r="A26" s="6"/>
      <c r="E26" s="17"/>
      <c r="F26" s="20"/>
      <c r="G26" s="5"/>
      <c r="H26" s="24"/>
      <c r="I26" s="5"/>
      <c r="J26" s="6"/>
      <c r="K26" s="6"/>
      <c r="L26" s="6"/>
    </row>
    <row r="27" spans="1:12" s="21" customFormat="1" ht="21.2" customHeight="1">
      <c r="A27" s="31" t="s">
        <v>71</v>
      </c>
      <c r="B27" s="22"/>
      <c r="E27" s="19"/>
      <c r="F27" s="20"/>
      <c r="G27" s="3"/>
      <c r="H27" s="5"/>
      <c r="I27" s="3"/>
      <c r="J27" s="6"/>
      <c r="K27" s="6"/>
      <c r="L27" s="6"/>
    </row>
    <row r="28" spans="1:12" s="21" customFormat="1" ht="21.2" customHeight="1">
      <c r="A28" s="22"/>
      <c r="B28" s="22" t="s">
        <v>34</v>
      </c>
      <c r="E28" s="17">
        <v>20</v>
      </c>
      <c r="F28" s="20"/>
      <c r="G28" s="64">
        <f>+G16/G29</f>
        <v>222.64612666666667</v>
      </c>
      <c r="H28" s="5"/>
      <c r="I28" s="64">
        <f>+I16/I29</f>
        <v>256.59721000000002</v>
      </c>
      <c r="J28" s="6"/>
      <c r="K28" s="6"/>
      <c r="L28" s="6"/>
    </row>
    <row r="29" spans="1:12" s="21" customFormat="1" ht="21.2" customHeight="1">
      <c r="A29" s="22"/>
      <c r="B29" s="79" t="s">
        <v>112</v>
      </c>
      <c r="E29" s="19"/>
      <c r="F29" s="20"/>
      <c r="G29" s="69">
        <v>300000</v>
      </c>
      <c r="H29" s="30"/>
      <c r="I29" s="69">
        <v>300000</v>
      </c>
      <c r="J29" s="6"/>
      <c r="K29" s="6"/>
      <c r="L29" s="6"/>
    </row>
    <row r="30" spans="1:12" s="21" customFormat="1" ht="21.2" customHeight="1">
      <c r="A30" s="22"/>
      <c r="E30" s="19"/>
      <c r="F30" s="20"/>
      <c r="G30" s="29"/>
      <c r="H30" s="30"/>
      <c r="I30" s="29"/>
      <c r="J30" s="6"/>
      <c r="K30" s="6"/>
      <c r="L30" s="6"/>
    </row>
    <row r="31" spans="1:12" s="21" customFormat="1" ht="21.2" customHeight="1">
      <c r="A31" s="22"/>
      <c r="B31" s="22"/>
      <c r="E31" s="19"/>
      <c r="F31" s="20"/>
      <c r="G31" s="13"/>
      <c r="H31" s="14"/>
      <c r="I31" s="13"/>
      <c r="J31" s="6"/>
      <c r="K31" s="6"/>
      <c r="L31" s="6"/>
    </row>
    <row r="32" spans="1:12" s="21" customFormat="1" ht="21.2" customHeight="1">
      <c r="A32" s="22"/>
      <c r="B32" s="22" t="s">
        <v>52</v>
      </c>
      <c r="E32" s="19"/>
      <c r="F32" s="20"/>
      <c r="G32" s="13"/>
      <c r="H32" s="14"/>
      <c r="I32" s="13"/>
      <c r="J32" s="6"/>
      <c r="K32" s="6"/>
      <c r="L32" s="6"/>
    </row>
    <row r="33" spans="1:12" s="21" customFormat="1" ht="21.2" customHeight="1">
      <c r="A33" s="22"/>
      <c r="B33" s="22"/>
      <c r="E33" s="19"/>
      <c r="F33" s="20"/>
      <c r="G33" s="13"/>
      <c r="H33" s="14"/>
      <c r="I33" s="13"/>
      <c r="J33" s="6"/>
      <c r="K33" s="6"/>
      <c r="L33" s="6"/>
    </row>
    <row r="34" spans="1:12" s="21" customFormat="1" ht="21.2" customHeight="1">
      <c r="A34" s="22"/>
      <c r="B34" s="22"/>
      <c r="E34" s="19"/>
      <c r="F34" s="20"/>
      <c r="G34" s="13"/>
      <c r="H34" s="14"/>
      <c r="I34" s="13"/>
      <c r="J34" s="6"/>
      <c r="K34" s="6"/>
      <c r="L34" s="6"/>
    </row>
    <row r="35" spans="1:12" s="21" customFormat="1" ht="21.2" customHeight="1">
      <c r="A35" s="22"/>
      <c r="B35" s="22"/>
      <c r="E35" s="19"/>
      <c r="F35" s="20"/>
      <c r="G35" s="13"/>
      <c r="H35" s="14"/>
      <c r="I35" s="13"/>
      <c r="J35" s="6"/>
      <c r="K35" s="6"/>
      <c r="L35" s="6"/>
    </row>
    <row r="36" spans="1:12" s="21" customFormat="1" ht="21.2" customHeight="1">
      <c r="B36" s="146" t="s">
        <v>55</v>
      </c>
      <c r="C36" s="146"/>
      <c r="D36" s="146"/>
      <c r="E36" s="146"/>
      <c r="F36" s="146"/>
      <c r="G36" s="146"/>
      <c r="H36" s="146"/>
      <c r="I36" s="146"/>
      <c r="J36" s="6"/>
      <c r="K36" s="6"/>
      <c r="L36" s="6"/>
    </row>
    <row r="37" spans="1:12" s="21" customFormat="1" ht="21.2" customHeight="1">
      <c r="A37" s="23"/>
      <c r="B37" s="144" t="str">
        <f>BS!B68</f>
        <v xml:space="preserve">(      นายบุญศักดิ์  เกียรติจรูญเลิศ      )                               </v>
      </c>
      <c r="C37" s="144"/>
      <c r="D37" s="144"/>
      <c r="E37" s="144"/>
      <c r="F37" s="144"/>
      <c r="G37" s="144"/>
      <c r="H37" s="144"/>
      <c r="I37" s="144"/>
      <c r="J37" s="6"/>
      <c r="K37" s="6"/>
      <c r="L37" s="6"/>
    </row>
  </sheetData>
  <mergeCells count="6">
    <mergeCell ref="B37:I37"/>
    <mergeCell ref="A1:I1"/>
    <mergeCell ref="A2:I2"/>
    <mergeCell ref="A3:I3"/>
    <mergeCell ref="A4:I4"/>
    <mergeCell ref="B36:I36"/>
  </mergeCells>
  <pageMargins left="0.62" right="0.53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view="pageBreakPreview" topLeftCell="A10" zoomScaleNormal="100" zoomScaleSheetLayoutView="100" workbookViewId="0">
      <selection activeCell="A18" sqref="A18"/>
    </sheetView>
  </sheetViews>
  <sheetFormatPr defaultColWidth="10.85546875" defaultRowHeight="21.95" customHeight="1"/>
  <cols>
    <col min="1" max="1" width="57.140625" style="32" customWidth="1"/>
    <col min="2" max="2" width="10.28515625" style="35" customWidth="1"/>
    <col min="3" max="3" width="18.7109375" style="32" customWidth="1"/>
    <col min="4" max="4" width="1" style="32" customWidth="1"/>
    <col min="5" max="5" width="18.7109375" style="32" customWidth="1"/>
    <col min="6" max="6" width="1" style="32" customWidth="1"/>
    <col min="7" max="7" width="18.7109375" style="32" customWidth="1"/>
    <col min="8" max="8" width="1" style="32" customWidth="1"/>
    <col min="9" max="9" width="18.7109375" style="32" customWidth="1"/>
    <col min="10" max="10" width="1" style="32" customWidth="1"/>
    <col min="11" max="11" width="10.85546875" style="32"/>
    <col min="12" max="12" width="13.42578125" style="32" customWidth="1"/>
    <col min="13" max="13" width="10.85546875" style="32"/>
    <col min="14" max="14" width="14.42578125" style="32" customWidth="1"/>
    <col min="15" max="16384" width="10.85546875" style="32"/>
  </cols>
  <sheetData>
    <row r="1" spans="1:9" ht="21.95" customHeight="1">
      <c r="A1" s="147" t="str">
        <f>+BS!A70</f>
        <v>บริษัท เค.เอ็ม.แอล. เทคโนโลยี จำกัด</v>
      </c>
      <c r="B1" s="147"/>
      <c r="C1" s="147"/>
      <c r="D1" s="147"/>
      <c r="E1" s="147"/>
      <c r="F1" s="147"/>
      <c r="G1" s="147"/>
      <c r="H1" s="147"/>
      <c r="I1" s="147"/>
    </row>
    <row r="2" spans="1:9" ht="21.95" customHeight="1">
      <c r="A2" s="147" t="s">
        <v>2</v>
      </c>
      <c r="B2" s="147"/>
      <c r="C2" s="147"/>
      <c r="D2" s="147"/>
      <c r="E2" s="147"/>
      <c r="F2" s="147"/>
      <c r="G2" s="147"/>
      <c r="H2" s="147"/>
      <c r="I2" s="147"/>
    </row>
    <row r="3" spans="1:9" ht="21.95" customHeight="1">
      <c r="A3" s="147" t="str">
        <f>+PL!A3</f>
        <v>สำหรับปี สิ้นสุดวันที่ 31 ธันวาคม 2560</v>
      </c>
      <c r="B3" s="147"/>
      <c r="C3" s="147"/>
      <c r="D3" s="147"/>
      <c r="E3" s="147"/>
      <c r="F3" s="147"/>
      <c r="G3" s="147"/>
      <c r="H3" s="147"/>
      <c r="I3" s="147"/>
    </row>
    <row r="4" spans="1:9" ht="12" customHeight="1">
      <c r="A4" s="33"/>
      <c r="B4" s="34"/>
      <c r="C4" s="33"/>
      <c r="D4" s="33"/>
      <c r="E4" s="33"/>
      <c r="F4" s="33"/>
      <c r="G4" s="33"/>
      <c r="H4" s="33"/>
      <c r="I4" s="33"/>
    </row>
    <row r="5" spans="1:9" ht="21.95" customHeight="1">
      <c r="C5" s="36"/>
      <c r="D5" s="36"/>
      <c r="E5" s="36"/>
      <c r="F5" s="36"/>
      <c r="G5" s="37"/>
      <c r="H5" s="36"/>
      <c r="I5" s="38" t="str">
        <f>+PL!I5</f>
        <v>(หน่วย : บาท)</v>
      </c>
    </row>
    <row r="6" spans="1:9" ht="21.95" customHeight="1">
      <c r="B6" s="45" t="s">
        <v>18</v>
      </c>
      <c r="C6" s="81"/>
      <c r="D6" s="81"/>
      <c r="E6" s="148" t="s">
        <v>12</v>
      </c>
      <c r="F6" s="148"/>
      <c r="G6" s="148"/>
      <c r="H6" s="81"/>
      <c r="I6" s="81"/>
    </row>
    <row r="7" spans="1:9" ht="21.95" customHeight="1">
      <c r="C7" s="81" t="s">
        <v>72</v>
      </c>
      <c r="D7" s="81"/>
      <c r="E7" s="139" t="s">
        <v>140</v>
      </c>
      <c r="F7" s="81"/>
      <c r="G7" s="139" t="s">
        <v>74</v>
      </c>
      <c r="H7" s="81"/>
      <c r="I7" s="81"/>
    </row>
    <row r="8" spans="1:9" ht="21.95" customHeight="1">
      <c r="B8" s="45"/>
      <c r="C8" s="36" t="s">
        <v>73</v>
      </c>
      <c r="D8" s="81"/>
      <c r="E8" s="36" t="s">
        <v>139</v>
      </c>
      <c r="F8" s="81"/>
      <c r="G8" s="36"/>
      <c r="H8" s="81"/>
      <c r="I8" s="36" t="s">
        <v>64</v>
      </c>
    </row>
    <row r="9" spans="1:9" ht="21.95" customHeight="1">
      <c r="A9" s="32" t="s">
        <v>44</v>
      </c>
      <c r="B9" s="39"/>
      <c r="C9" s="74">
        <v>30000000</v>
      </c>
      <c r="D9" s="74"/>
      <c r="E9" s="74">
        <v>3000000</v>
      </c>
      <c r="F9" s="74"/>
      <c r="G9" s="74">
        <v>116851248</v>
      </c>
      <c r="H9" s="74"/>
      <c r="I9" s="74">
        <f>SUM(C9:H9)</f>
        <v>149851248</v>
      </c>
    </row>
    <row r="10" spans="1:9" ht="21.95" customHeight="1">
      <c r="A10" s="41" t="s">
        <v>77</v>
      </c>
      <c r="B10" s="71">
        <v>21</v>
      </c>
      <c r="C10" s="70"/>
      <c r="D10" s="75"/>
      <c r="E10" s="70"/>
      <c r="F10" s="75"/>
      <c r="G10" s="84">
        <v>-1500000</v>
      </c>
      <c r="H10" s="75"/>
      <c r="I10" s="84">
        <f>SUM(C10:H10)</f>
        <v>-1500000</v>
      </c>
    </row>
    <row r="11" spans="1:9" ht="21.95" customHeight="1">
      <c r="A11" s="41" t="s">
        <v>39</v>
      </c>
      <c r="B11" s="39"/>
      <c r="C11" s="70"/>
      <c r="D11" s="74"/>
      <c r="E11" s="70"/>
      <c r="F11" s="75"/>
      <c r="G11" s="74">
        <f>+PL!I16</f>
        <v>76979163</v>
      </c>
      <c r="H11" s="75"/>
      <c r="I11" s="74">
        <f>SUM(C11:H11)</f>
        <v>76979163</v>
      </c>
    </row>
    <row r="12" spans="1:9" ht="21.95" customHeight="1">
      <c r="A12" s="41" t="s">
        <v>75</v>
      </c>
      <c r="B12" s="39"/>
      <c r="C12" s="70"/>
      <c r="D12" s="74"/>
      <c r="E12" s="70"/>
      <c r="F12" s="75"/>
      <c r="G12" s="74">
        <f>+PL!I23</f>
        <v>149323</v>
      </c>
      <c r="H12" s="75"/>
      <c r="I12" s="74">
        <f>SUM(C12:H12)</f>
        <v>149323</v>
      </c>
    </row>
    <row r="13" spans="1:9" ht="21.95" customHeight="1">
      <c r="A13" s="32" t="s">
        <v>48</v>
      </c>
      <c r="B13" s="71"/>
      <c r="C13" s="76">
        <f>SUM(C9:C12)</f>
        <v>30000000</v>
      </c>
      <c r="D13" s="75"/>
      <c r="E13" s="76">
        <f>SUM(E9:E12)</f>
        <v>3000000</v>
      </c>
      <c r="F13" s="75"/>
      <c r="G13" s="76">
        <f>SUM(G9:G12)</f>
        <v>192479734</v>
      </c>
      <c r="H13" s="75"/>
      <c r="I13" s="76">
        <f>SUM(I9:I12)</f>
        <v>225479734</v>
      </c>
    </row>
    <row r="14" spans="1:9" ht="21.95" customHeight="1">
      <c r="A14" s="32" t="s">
        <v>77</v>
      </c>
      <c r="B14" s="71">
        <v>21</v>
      </c>
      <c r="C14" s="75"/>
      <c r="D14" s="75"/>
      <c r="E14" s="75"/>
      <c r="F14" s="75"/>
      <c r="G14" s="84">
        <v>-1500000</v>
      </c>
      <c r="H14" s="75"/>
      <c r="I14" s="84">
        <f>SUM(C14:H14)</f>
        <v>-1500000</v>
      </c>
    </row>
    <row r="15" spans="1:9" ht="21.95" customHeight="1">
      <c r="A15" s="41" t="s">
        <v>39</v>
      </c>
      <c r="B15" s="71"/>
      <c r="C15" s="70"/>
      <c r="D15" s="77"/>
      <c r="E15" s="70"/>
      <c r="F15" s="74"/>
      <c r="G15" s="74">
        <f>+PL!G16</f>
        <v>66793838</v>
      </c>
      <c r="H15" s="74"/>
      <c r="I15" s="74">
        <f>SUM(C15:H15)</f>
        <v>66793838</v>
      </c>
    </row>
    <row r="16" spans="1:9" ht="21.95" customHeight="1">
      <c r="A16" s="41" t="s">
        <v>75</v>
      </c>
      <c r="B16" s="71"/>
      <c r="C16" s="70"/>
      <c r="D16" s="77"/>
      <c r="E16" s="70"/>
      <c r="F16" s="74"/>
      <c r="G16" s="84">
        <f>+PL!G23</f>
        <v>-2589494</v>
      </c>
      <c r="H16" s="75"/>
      <c r="I16" s="84">
        <f>SUM(C16:H16)</f>
        <v>-2589494</v>
      </c>
    </row>
    <row r="17" spans="1:9" s="159" customFormat="1" ht="22.5" customHeight="1" thickBot="1">
      <c r="A17" s="159" t="s">
        <v>118</v>
      </c>
      <c r="B17" s="160"/>
      <c r="C17" s="161">
        <f>SUM(C13:C16)</f>
        <v>30000000</v>
      </c>
      <c r="D17" s="162"/>
      <c r="E17" s="161">
        <f>SUM(E13:E16)</f>
        <v>3000000</v>
      </c>
      <c r="F17" s="162"/>
      <c r="G17" s="161">
        <f>SUM(G13:G16)</f>
        <v>255184078</v>
      </c>
      <c r="H17" s="162"/>
      <c r="I17" s="161">
        <f>SUM(I13:I16)</f>
        <v>288184078</v>
      </c>
    </row>
    <row r="18" spans="1:9" ht="22.5" customHeight="1" thickTop="1">
      <c r="B18" s="39"/>
      <c r="C18" s="44"/>
      <c r="D18" s="44"/>
      <c r="E18" s="44"/>
      <c r="F18" s="44"/>
      <c r="G18" s="44"/>
      <c r="H18" s="44"/>
      <c r="I18" s="44"/>
    </row>
    <row r="19" spans="1:9" ht="21.95" customHeight="1">
      <c r="C19" s="42"/>
      <c r="D19" s="40"/>
      <c r="E19" s="42"/>
      <c r="F19" s="40"/>
      <c r="G19" s="42"/>
      <c r="H19" s="40"/>
      <c r="I19" s="42"/>
    </row>
    <row r="20" spans="1:9" ht="21.95" customHeight="1">
      <c r="A20" s="35" t="s">
        <v>52</v>
      </c>
    </row>
    <row r="21" spans="1:9" ht="21.95" customHeight="1">
      <c r="A21" s="35"/>
    </row>
    <row r="22" spans="1:9" ht="21.95" customHeight="1">
      <c r="A22" s="35"/>
    </row>
    <row r="23" spans="1:9" ht="21.95" customHeight="1">
      <c r="A23" s="35"/>
    </row>
    <row r="24" spans="1:9" ht="21.95" customHeight="1">
      <c r="A24" s="147" t="s">
        <v>76</v>
      </c>
      <c r="B24" s="147"/>
      <c r="C24" s="147"/>
      <c r="D24" s="147"/>
      <c r="E24" s="147"/>
      <c r="F24" s="147"/>
      <c r="G24" s="147"/>
      <c r="H24" s="147"/>
      <c r="I24" s="147"/>
    </row>
    <row r="25" spans="1:9" ht="21.95" customHeight="1">
      <c r="A25" s="147" t="s">
        <v>131</v>
      </c>
      <c r="B25" s="147"/>
      <c r="C25" s="147"/>
      <c r="D25" s="147"/>
      <c r="E25" s="147"/>
      <c r="F25" s="147"/>
      <c r="G25" s="147"/>
      <c r="H25" s="147"/>
      <c r="I25" s="147"/>
    </row>
  </sheetData>
  <mergeCells count="6">
    <mergeCell ref="A1:I1"/>
    <mergeCell ref="A2:I2"/>
    <mergeCell ref="A24:I24"/>
    <mergeCell ref="A25:I25"/>
    <mergeCell ref="A3:I3"/>
    <mergeCell ref="E6:G6"/>
  </mergeCells>
  <printOptions horizontalCentered="1"/>
  <pageMargins left="0.59055118110236204" right="0.196850393700787" top="0.59055118110236204" bottom="0.196850393700787" header="0.196850393700787" footer="0.19685039370078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0"/>
  <sheetViews>
    <sheetView tabSelected="1" view="pageBreakPreview" topLeftCell="A50" zoomScaleNormal="100" zoomScaleSheetLayoutView="100" workbookViewId="0">
      <selection activeCell="A61" sqref="A61"/>
    </sheetView>
  </sheetViews>
  <sheetFormatPr defaultColWidth="10.85546875" defaultRowHeight="21"/>
  <cols>
    <col min="1" max="1" width="61.140625" style="47" customWidth="1"/>
    <col min="2" max="2" width="17.42578125" style="47" customWidth="1"/>
    <col min="3" max="3" width="1" style="47" customWidth="1"/>
    <col min="4" max="4" width="17.42578125" style="47" customWidth="1"/>
    <col min="5" max="5" width="10.85546875" style="47"/>
    <col min="6" max="6" width="12" style="47" bestFit="1" customWidth="1"/>
    <col min="7" max="16384" width="10.85546875" style="47"/>
  </cols>
  <sheetData>
    <row r="1" spans="1:5">
      <c r="A1" s="149" t="str">
        <f>+BS!A70</f>
        <v>บริษัท เค.เอ็ม.แอล. เทคโนโลยี จำกัด</v>
      </c>
      <c r="B1" s="149"/>
      <c r="C1" s="149"/>
      <c r="D1" s="149"/>
    </row>
    <row r="2" spans="1:5">
      <c r="A2" s="149" t="s">
        <v>20</v>
      </c>
      <c r="B2" s="149"/>
      <c r="C2" s="149"/>
      <c r="D2" s="149"/>
    </row>
    <row r="3" spans="1:5">
      <c r="A3" s="150" t="str">
        <f>+'EQ '!A3:I3</f>
        <v>สำหรับปี สิ้นสุดวันที่ 31 ธันวาคม 2560</v>
      </c>
      <c r="B3" s="150"/>
      <c r="C3" s="150"/>
      <c r="D3" s="150"/>
    </row>
    <row r="4" spans="1:5" ht="9.9499999999999993" customHeight="1">
      <c r="A4" s="48"/>
      <c r="B4" s="48"/>
      <c r="C4" s="48"/>
      <c r="D4" s="48"/>
    </row>
    <row r="5" spans="1:5">
      <c r="B5" s="49"/>
      <c r="C5" s="49"/>
      <c r="D5" s="50" t="str">
        <f>+[1]BS!G5</f>
        <v>(หน่วย : บาท)</v>
      </c>
    </row>
    <row r="6" spans="1:5">
      <c r="B6" s="85">
        <v>2560</v>
      </c>
      <c r="C6" s="55"/>
      <c r="D6" s="85">
        <v>2559</v>
      </c>
    </row>
    <row r="7" spans="1:5">
      <c r="A7" s="47" t="s">
        <v>21</v>
      </c>
    </row>
    <row r="8" spans="1:5">
      <c r="A8" s="47" t="s">
        <v>79</v>
      </c>
      <c r="B8" s="134">
        <f>+PL!G14</f>
        <v>84415303</v>
      </c>
      <c r="C8" s="134"/>
      <c r="D8" s="134">
        <f>+PL!I14</f>
        <v>96977827</v>
      </c>
    </row>
    <row r="9" spans="1:5">
      <c r="A9" s="47" t="s">
        <v>96</v>
      </c>
      <c r="B9" s="134"/>
      <c r="C9" s="134"/>
      <c r="D9" s="134"/>
    </row>
    <row r="10" spans="1:5">
      <c r="A10" s="47" t="s">
        <v>81</v>
      </c>
      <c r="B10" s="134">
        <v>-2460577</v>
      </c>
      <c r="C10" s="134"/>
      <c r="D10" s="134">
        <v>2651481</v>
      </c>
      <c r="E10" s="47">
        <v>1</v>
      </c>
    </row>
    <row r="11" spans="1:5">
      <c r="A11" s="47" t="s">
        <v>111</v>
      </c>
      <c r="B11" s="134">
        <v>406126</v>
      </c>
      <c r="C11" s="134"/>
      <c r="D11" s="134">
        <v>3116673</v>
      </c>
      <c r="E11" s="47">
        <v>2</v>
      </c>
    </row>
    <row r="12" spans="1:5" hidden="1">
      <c r="A12" s="47" t="s">
        <v>82</v>
      </c>
      <c r="B12" s="134">
        <v>0</v>
      </c>
      <c r="C12" s="134"/>
      <c r="D12" s="134">
        <v>0</v>
      </c>
      <c r="E12" s="47">
        <v>3</v>
      </c>
    </row>
    <row r="13" spans="1:5">
      <c r="A13" s="47" t="s">
        <v>114</v>
      </c>
      <c r="B13" s="134">
        <v>-1813575</v>
      </c>
      <c r="C13" s="134"/>
      <c r="D13" s="134">
        <v>-1644545</v>
      </c>
      <c r="E13" s="47">
        <v>4</v>
      </c>
    </row>
    <row r="14" spans="1:5">
      <c r="A14" s="47" t="s">
        <v>84</v>
      </c>
      <c r="B14" s="134">
        <v>11743996</v>
      </c>
      <c r="C14" s="134"/>
      <c r="D14" s="134">
        <v>10056260</v>
      </c>
      <c r="E14" s="47">
        <v>5</v>
      </c>
    </row>
    <row r="15" spans="1:5">
      <c r="A15" s="47" t="s">
        <v>120</v>
      </c>
      <c r="B15" s="134">
        <v>-30371</v>
      </c>
      <c r="C15" s="72"/>
      <c r="D15" s="51">
        <v>0</v>
      </c>
      <c r="E15" s="47">
        <v>6</v>
      </c>
    </row>
    <row r="16" spans="1:5">
      <c r="A16" s="47" t="s">
        <v>83</v>
      </c>
      <c r="B16" s="134">
        <v>17029</v>
      </c>
      <c r="C16" s="72"/>
      <c r="D16" s="51">
        <v>0</v>
      </c>
      <c r="E16" s="47">
        <v>7</v>
      </c>
    </row>
    <row r="17" spans="1:5">
      <c r="A17" s="47" t="s">
        <v>85</v>
      </c>
      <c r="B17" s="134">
        <v>1906193</v>
      </c>
      <c r="C17" s="72"/>
      <c r="D17" s="134">
        <v>1619721</v>
      </c>
      <c r="E17" s="47">
        <v>8</v>
      </c>
    </row>
    <row r="18" spans="1:5">
      <c r="A18" s="47" t="s">
        <v>113</v>
      </c>
      <c r="B18" s="134">
        <v>1126976</v>
      </c>
      <c r="C18" s="72"/>
      <c r="D18" s="134">
        <v>751947</v>
      </c>
      <c r="E18" s="47">
        <v>9</v>
      </c>
    </row>
    <row r="19" spans="1:5">
      <c r="A19" s="47" t="s">
        <v>135</v>
      </c>
      <c r="B19" s="134">
        <v>-685265</v>
      </c>
      <c r="C19" s="72"/>
      <c r="D19" s="134">
        <v>836146</v>
      </c>
      <c r="E19" s="47">
        <v>10</v>
      </c>
    </row>
    <row r="20" spans="1:5">
      <c r="A20" s="47" t="s">
        <v>87</v>
      </c>
      <c r="B20" s="135">
        <v>1229156</v>
      </c>
      <c r="C20" s="72"/>
      <c r="D20" s="78">
        <v>0</v>
      </c>
      <c r="E20" s="47">
        <v>11</v>
      </c>
    </row>
    <row r="21" spans="1:5" hidden="1">
      <c r="A21" s="47" t="s">
        <v>80</v>
      </c>
      <c r="B21" s="51">
        <v>0</v>
      </c>
      <c r="C21" s="72"/>
      <c r="D21" s="51">
        <v>0</v>
      </c>
    </row>
    <row r="22" spans="1:5" hidden="1">
      <c r="A22" s="47" t="s">
        <v>86</v>
      </c>
      <c r="B22" s="78">
        <v>0</v>
      </c>
      <c r="C22" s="72"/>
      <c r="D22" s="78">
        <v>0</v>
      </c>
    </row>
    <row r="23" spans="1:5">
      <c r="A23" s="47" t="s">
        <v>115</v>
      </c>
      <c r="B23" s="136">
        <f>SUM(B8:B22)</f>
        <v>95854991</v>
      </c>
      <c r="C23" s="72"/>
      <c r="D23" s="136">
        <f>SUM(D8:D22)</f>
        <v>114365510</v>
      </c>
    </row>
    <row r="24" spans="1:5">
      <c r="A24" s="47" t="s">
        <v>90</v>
      </c>
      <c r="B24" s="80"/>
      <c r="C24" s="72"/>
      <c r="D24" s="80"/>
    </row>
    <row r="25" spans="1:5">
      <c r="A25" s="47" t="s">
        <v>136</v>
      </c>
      <c r="B25" s="134">
        <v>-1790731</v>
      </c>
      <c r="C25" s="72"/>
      <c r="D25" s="134">
        <v>-5151732</v>
      </c>
    </row>
    <row r="26" spans="1:5">
      <c r="A26" s="47" t="s">
        <v>88</v>
      </c>
      <c r="B26" s="134">
        <v>-24713765</v>
      </c>
      <c r="C26" s="72"/>
      <c r="D26" s="134">
        <v>-17566133</v>
      </c>
    </row>
    <row r="27" spans="1:5">
      <c r="A27" s="47" t="s">
        <v>89</v>
      </c>
      <c r="B27" s="51">
        <v>0</v>
      </c>
      <c r="C27" s="72"/>
      <c r="D27" s="134">
        <v>-161811</v>
      </c>
    </row>
    <row r="28" spans="1:5">
      <c r="A28" s="47" t="s">
        <v>137</v>
      </c>
      <c r="B28" s="134">
        <v>-1226058</v>
      </c>
      <c r="C28" s="72"/>
      <c r="D28" s="134">
        <v>-11276030</v>
      </c>
    </row>
    <row r="29" spans="1:5">
      <c r="A29" s="47" t="s">
        <v>91</v>
      </c>
      <c r="B29" s="137">
        <f>SUM(B23:B28)</f>
        <v>68124437</v>
      </c>
      <c r="C29" s="72"/>
      <c r="D29" s="137">
        <f>SUM(D23:D28)</f>
        <v>80209804</v>
      </c>
    </row>
    <row r="30" spans="1:5" hidden="1">
      <c r="A30" s="47" t="s">
        <v>92</v>
      </c>
      <c r="B30" s="52">
        <v>0</v>
      </c>
      <c r="C30" s="72"/>
      <c r="D30" s="52">
        <v>0</v>
      </c>
    </row>
    <row r="31" spans="1:5">
      <c r="A31" s="47" t="s">
        <v>93</v>
      </c>
      <c r="B31" s="136">
        <v>-942562</v>
      </c>
      <c r="C31" s="72"/>
      <c r="D31" s="52">
        <v>0</v>
      </c>
    </row>
    <row r="32" spans="1:5">
      <c r="A32" s="47" t="s">
        <v>94</v>
      </c>
      <c r="B32" s="136">
        <v>-22550246</v>
      </c>
      <c r="C32" s="72"/>
      <c r="D32" s="136">
        <v>-15130776</v>
      </c>
    </row>
    <row r="33" spans="1:4">
      <c r="A33" s="47" t="s">
        <v>95</v>
      </c>
      <c r="B33" s="138">
        <f>SUM(B29:B32)</f>
        <v>44631629</v>
      </c>
      <c r="C33" s="72"/>
      <c r="D33" s="138">
        <f>SUM(D29:D32)</f>
        <v>65079028</v>
      </c>
    </row>
    <row r="34" spans="1:4" ht="11.25" customHeight="1">
      <c r="B34" s="57"/>
      <c r="C34" s="56"/>
      <c r="D34" s="57"/>
    </row>
    <row r="35" spans="1:4">
      <c r="A35" s="47" t="s">
        <v>98</v>
      </c>
      <c r="B35" s="52"/>
      <c r="C35" s="51"/>
      <c r="D35" s="52"/>
    </row>
    <row r="36" spans="1:4">
      <c r="B36" s="52"/>
      <c r="C36" s="51"/>
      <c r="D36" s="52"/>
    </row>
    <row r="37" spans="1:4">
      <c r="B37" s="52"/>
      <c r="C37" s="51"/>
      <c r="D37" s="52"/>
    </row>
    <row r="38" spans="1:4">
      <c r="B38" s="52"/>
      <c r="C38" s="51"/>
      <c r="D38" s="52"/>
    </row>
    <row r="39" spans="1:4">
      <c r="B39" s="52"/>
      <c r="C39" s="51"/>
      <c r="D39" s="52"/>
    </row>
    <row r="40" spans="1:4">
      <c r="B40" s="52"/>
      <c r="C40" s="51"/>
      <c r="D40" s="52"/>
    </row>
    <row r="41" spans="1:4">
      <c r="A41" s="151" t="s">
        <v>97</v>
      </c>
      <c r="B41" s="151"/>
      <c r="C41" s="151"/>
      <c r="D41" s="151"/>
    </row>
    <row r="42" spans="1:4">
      <c r="A42" s="152" t="s">
        <v>132</v>
      </c>
      <c r="B42" s="152"/>
      <c r="C42" s="152"/>
      <c r="D42" s="152"/>
    </row>
    <row r="43" spans="1:4">
      <c r="A43" s="153" t="s">
        <v>61</v>
      </c>
      <c r="B43" s="153"/>
      <c r="C43" s="153"/>
      <c r="D43" s="153"/>
    </row>
    <row r="44" spans="1:4">
      <c r="A44" s="149" t="str">
        <f>+A1</f>
        <v>บริษัท เค.เอ็ม.แอล. เทคโนโลยี จำกัด</v>
      </c>
      <c r="B44" s="149"/>
      <c r="C44" s="149"/>
      <c r="D44" s="149"/>
    </row>
    <row r="45" spans="1:4">
      <c r="A45" s="149" t="s">
        <v>78</v>
      </c>
      <c r="B45" s="149"/>
      <c r="C45" s="149"/>
      <c r="D45" s="149"/>
    </row>
    <row r="46" spans="1:4">
      <c r="A46" s="150" t="str">
        <f>+A3</f>
        <v>สำหรับปี สิ้นสุดวันที่ 31 ธันวาคม 2560</v>
      </c>
      <c r="B46" s="150"/>
      <c r="C46" s="150"/>
      <c r="D46" s="150"/>
    </row>
    <row r="47" spans="1:4" ht="9.9499999999999993" customHeight="1">
      <c r="A47" s="154"/>
      <c r="B47" s="154"/>
      <c r="C47" s="154"/>
      <c r="D47" s="154"/>
    </row>
    <row r="48" spans="1:4">
      <c r="B48" s="49"/>
      <c r="C48" s="49"/>
      <c r="D48" s="50" t="str">
        <f>D5</f>
        <v>(หน่วย : บาท)</v>
      </c>
    </row>
    <row r="49" spans="1:6">
      <c r="B49" s="85">
        <f>+B6</f>
        <v>2560</v>
      </c>
      <c r="C49" s="55"/>
      <c r="D49" s="86">
        <f>+D6</f>
        <v>2559</v>
      </c>
    </row>
    <row r="50" spans="1:6">
      <c r="A50" s="47" t="s">
        <v>22</v>
      </c>
    </row>
    <row r="51" spans="1:6">
      <c r="A51" s="47" t="s">
        <v>102</v>
      </c>
      <c r="B51" s="72">
        <v>-41049117</v>
      </c>
      <c r="C51" s="72"/>
      <c r="D51" s="72">
        <v>-31733028</v>
      </c>
    </row>
    <row r="52" spans="1:6">
      <c r="A52" s="47" t="s">
        <v>138</v>
      </c>
      <c r="B52" s="72">
        <v>-609500</v>
      </c>
      <c r="C52" s="72"/>
      <c r="D52" s="72">
        <v>-1173601</v>
      </c>
    </row>
    <row r="53" spans="1:6">
      <c r="A53" s="47" t="s">
        <v>103</v>
      </c>
      <c r="B53" s="82">
        <v>-704958</v>
      </c>
      <c r="C53" s="72"/>
      <c r="D53" s="52">
        <v>0</v>
      </c>
    </row>
    <row r="54" spans="1:6">
      <c r="A54" s="47" t="s">
        <v>104</v>
      </c>
      <c r="B54" s="73">
        <f>SUM(B51:B53)</f>
        <v>-42363575</v>
      </c>
      <c r="C54" s="72"/>
      <c r="D54" s="73">
        <f>SUM(D51:D53)</f>
        <v>-32906629</v>
      </c>
    </row>
    <row r="55" spans="1:6">
      <c r="A55" s="47" t="s">
        <v>23</v>
      </c>
      <c r="B55" s="72"/>
      <c r="C55" s="72"/>
      <c r="D55" s="72"/>
    </row>
    <row r="56" spans="1:6">
      <c r="A56" s="47" t="s">
        <v>101</v>
      </c>
      <c r="B56" s="72">
        <v>-24491872</v>
      </c>
      <c r="C56" s="72"/>
      <c r="D56" s="72">
        <v>-11873795</v>
      </c>
    </row>
    <row r="57" spans="1:6">
      <c r="A57" s="47" t="s">
        <v>99</v>
      </c>
      <c r="B57" s="52">
        <v>0</v>
      </c>
      <c r="C57" s="72"/>
      <c r="D57" s="72">
        <v>-432429</v>
      </c>
    </row>
    <row r="58" spans="1:6">
      <c r="A58" s="47" t="s">
        <v>121</v>
      </c>
      <c r="B58" s="82">
        <v>29057500</v>
      </c>
      <c r="C58" s="72"/>
      <c r="D58" s="52">
        <v>0</v>
      </c>
    </row>
    <row r="59" spans="1:6">
      <c r="A59" s="47" t="s">
        <v>100</v>
      </c>
      <c r="B59" s="52">
        <v>0</v>
      </c>
      <c r="C59" s="72"/>
      <c r="D59" s="72">
        <v>-11718023</v>
      </c>
    </row>
    <row r="60" spans="1:6">
      <c r="A60" s="47" t="s">
        <v>105</v>
      </c>
      <c r="B60" s="72">
        <v>-1500000</v>
      </c>
      <c r="C60" s="72"/>
      <c r="D60" s="72">
        <v>-1500000</v>
      </c>
    </row>
    <row r="61" spans="1:6">
      <c r="A61" s="47" t="s">
        <v>106</v>
      </c>
      <c r="B61" s="73">
        <f>SUM(B56:B60)</f>
        <v>3065628</v>
      </c>
      <c r="C61" s="72"/>
      <c r="D61" s="73">
        <f>SUM(D56:D60)</f>
        <v>-25524247</v>
      </c>
    </row>
    <row r="62" spans="1:6">
      <c r="A62" s="47" t="s">
        <v>107</v>
      </c>
      <c r="B62" s="72">
        <f>+B61+B54+B33</f>
        <v>5333682</v>
      </c>
      <c r="C62" s="72"/>
      <c r="D62" s="72">
        <f>+D61+D54+D33</f>
        <v>6648152</v>
      </c>
    </row>
    <row r="63" spans="1:6">
      <c r="A63" s="47" t="s">
        <v>108</v>
      </c>
      <c r="B63" s="72">
        <f>D64</f>
        <v>11996253</v>
      </c>
      <c r="C63" s="72"/>
      <c r="D63" s="72">
        <v>5348101</v>
      </c>
    </row>
    <row r="64" spans="1:6" s="163" customFormat="1" ht="21.75" thickBot="1">
      <c r="A64" s="163" t="s">
        <v>109</v>
      </c>
      <c r="B64" s="164">
        <f>SUM(B62:B63)</f>
        <v>17329935</v>
      </c>
      <c r="C64" s="165"/>
      <c r="D64" s="164">
        <f>SUM(D62:D63)</f>
        <v>11996253</v>
      </c>
      <c r="E64" s="163">
        <f>+B64-BS!H9</f>
        <v>0</v>
      </c>
      <c r="F64" s="163">
        <f>+D64-BS!J9</f>
        <v>0</v>
      </c>
    </row>
    <row r="65" spans="1:4" ht="21.75" thickTop="1">
      <c r="B65" s="54"/>
      <c r="C65" s="54"/>
      <c r="D65" s="54"/>
    </row>
    <row r="66" spans="1:4">
      <c r="B66" s="54"/>
      <c r="C66" s="54"/>
      <c r="D66" s="54"/>
    </row>
    <row r="67" spans="1:4">
      <c r="A67" s="53" t="s">
        <v>52</v>
      </c>
      <c r="B67" s="54"/>
      <c r="C67" s="54"/>
      <c r="D67" s="54"/>
    </row>
    <row r="68" spans="1:4">
      <c r="A68" s="53"/>
      <c r="B68" s="54"/>
      <c r="C68" s="54"/>
      <c r="D68" s="54"/>
    </row>
    <row r="69" spans="1:4">
      <c r="A69" s="53"/>
      <c r="B69" s="54"/>
      <c r="C69" s="54"/>
      <c r="D69" s="54"/>
    </row>
    <row r="70" spans="1:4">
      <c r="A70" s="53"/>
      <c r="B70" s="54"/>
      <c r="C70" s="54"/>
      <c r="D70" s="54"/>
    </row>
    <row r="71" spans="1:4">
      <c r="A71" s="53"/>
      <c r="B71" s="54"/>
      <c r="C71" s="54"/>
      <c r="D71" s="54"/>
    </row>
    <row r="72" spans="1:4">
      <c r="A72" s="53"/>
      <c r="B72" s="54"/>
      <c r="C72" s="54"/>
      <c r="D72" s="54"/>
    </row>
    <row r="73" spans="1:4">
      <c r="A73" s="53"/>
      <c r="B73" s="54"/>
      <c r="C73" s="54"/>
      <c r="D73" s="54"/>
    </row>
    <row r="74" spans="1:4">
      <c r="A74" s="53"/>
      <c r="B74" s="54"/>
      <c r="C74" s="54"/>
      <c r="D74" s="54"/>
    </row>
    <row r="75" spans="1:4">
      <c r="A75" s="53"/>
      <c r="B75" s="54"/>
      <c r="C75" s="54"/>
      <c r="D75" s="54"/>
    </row>
    <row r="76" spans="1:4">
      <c r="A76" s="53"/>
      <c r="B76" s="54"/>
      <c r="C76" s="54"/>
      <c r="D76" s="54"/>
    </row>
    <row r="77" spans="1:4">
      <c r="A77" s="53"/>
      <c r="B77" s="54"/>
      <c r="C77" s="54"/>
      <c r="D77" s="54"/>
    </row>
    <row r="78" spans="1:4">
      <c r="A78" s="53"/>
      <c r="B78" s="54"/>
      <c r="C78" s="54"/>
      <c r="D78" s="54"/>
    </row>
    <row r="79" spans="1:4">
      <c r="A79" s="151" t="s">
        <v>97</v>
      </c>
      <c r="B79" s="151"/>
      <c r="C79" s="151"/>
      <c r="D79" s="151"/>
    </row>
    <row r="80" spans="1:4">
      <c r="A80" s="152" t="str">
        <f>A42</f>
        <v xml:space="preserve">(      นายบุญศักดิ์  เกียรติจรูญเลิศ      )                                          </v>
      </c>
      <c r="B80" s="152"/>
      <c r="C80" s="152"/>
      <c r="D80" s="152"/>
    </row>
    <row r="81" spans="1:4">
      <c r="A81" s="53"/>
      <c r="B81" s="54"/>
      <c r="C81" s="54"/>
      <c r="D81" s="54"/>
    </row>
    <row r="82" spans="1:4">
      <c r="A82" s="53"/>
      <c r="B82" s="54"/>
      <c r="C82" s="54"/>
      <c r="D82" s="54"/>
    </row>
    <row r="83" spans="1:4">
      <c r="A83" s="53"/>
      <c r="B83" s="54"/>
      <c r="C83" s="54"/>
      <c r="D83" s="54"/>
    </row>
    <row r="84" spans="1:4">
      <c r="A84" s="53"/>
      <c r="B84" s="54"/>
      <c r="C84" s="54"/>
      <c r="D84" s="54"/>
    </row>
    <row r="85" spans="1:4">
      <c r="A85" s="53"/>
      <c r="B85" s="54"/>
      <c r="C85" s="54"/>
      <c r="D85" s="54"/>
    </row>
    <row r="86" spans="1:4">
      <c r="A86" s="53"/>
      <c r="B86" s="54"/>
      <c r="C86" s="54"/>
      <c r="D86" s="54"/>
    </row>
    <row r="87" spans="1:4">
      <c r="A87" s="53"/>
      <c r="B87" s="54"/>
      <c r="C87" s="54"/>
      <c r="D87" s="54"/>
    </row>
    <row r="88" spans="1:4">
      <c r="A88" s="53"/>
      <c r="B88" s="54"/>
      <c r="C88" s="54"/>
      <c r="D88" s="54"/>
    </row>
    <row r="89" spans="1:4">
      <c r="A89" s="53"/>
      <c r="B89" s="54"/>
      <c r="C89" s="54"/>
      <c r="D89" s="54"/>
    </row>
    <row r="90" spans="1:4">
      <c r="A90" s="53"/>
      <c r="B90" s="54"/>
      <c r="C90" s="54"/>
      <c r="D90" s="54"/>
    </row>
  </sheetData>
  <sortState ref="A10:F22">
    <sortCondition ref="E10:E22"/>
  </sortState>
  <mergeCells count="12">
    <mergeCell ref="A79:D79"/>
    <mergeCell ref="A80:D80"/>
    <mergeCell ref="A43:D43"/>
    <mergeCell ref="A44:D44"/>
    <mergeCell ref="A45:D45"/>
    <mergeCell ref="A46:D46"/>
    <mergeCell ref="A47:D47"/>
    <mergeCell ref="A1:D1"/>
    <mergeCell ref="A2:D2"/>
    <mergeCell ref="A3:D3"/>
    <mergeCell ref="A41:D41"/>
    <mergeCell ref="A42:D42"/>
  </mergeCells>
  <phoneticPr fontId="0" type="noConversion"/>
  <pageMargins left="0.8" right="0.8" top="0.48" bottom="0.5" header="0.5" footer="0.5"/>
  <pageSetup paperSize="9" firstPageNumber="13" fitToHeight="0" orientation="portrait" useFirstPageNumber="1" r:id="rId1"/>
  <headerFooter alignWithMargins="0"/>
  <rowBreaks count="1" manualBreakCount="1">
    <brk id="42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BS</vt:lpstr>
      <vt:lpstr>PL</vt:lpstr>
      <vt:lpstr>EQ </vt:lpstr>
      <vt:lpstr>CF</vt:lpstr>
      <vt:lpstr>BS!Print_Area</vt:lpstr>
      <vt:lpstr>CF!Print_Area</vt:lpstr>
      <vt:lpstr>PL!Print_Area</vt:lpstr>
    </vt:vector>
  </TitlesOfParts>
  <Company>KPMG Audit (Thailand)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KPMG</dc:creator>
  <cp:lastModifiedBy>Corporate Edition</cp:lastModifiedBy>
  <cp:lastPrinted>2018-05-25T07:58:26Z</cp:lastPrinted>
  <dcterms:created xsi:type="dcterms:W3CDTF">2001-01-22T03:58:50Z</dcterms:created>
  <dcterms:modified xsi:type="dcterms:W3CDTF">2018-05-25T08:18:26Z</dcterms:modified>
</cp:coreProperties>
</file>